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.sharepoint.com/sites/OCCPUD/Energy/0 Open Causes Confidential/CPN Conf Bond Calc/"/>
    </mc:Choice>
  </mc:AlternateContent>
  <xr:revisionPtr revIDLastSave="0" documentId="8_{66571545-3A97-4542-BFC7-825C80F579D2}" xr6:coauthVersionLast="47" xr6:coauthVersionMax="47" xr10:uidLastSave="{00000000-0000-0000-0000-000000000000}"/>
  <bookViews>
    <workbookView xWindow="-108" yWindow="-108" windowWidth="23256" windowHeight="12576" xr2:uid="{F901FBB9-3E7E-4CF8-839D-61EE7A23765C}"/>
  </bookViews>
  <sheets>
    <sheet name="PS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F55" i="1"/>
  <c r="E61" i="1"/>
  <c r="F18" i="1"/>
  <c r="F19" i="1"/>
  <c r="E35" i="1"/>
  <c r="E55" i="1" s="1"/>
  <c r="F5" i="1"/>
  <c r="F29" i="1"/>
  <c r="F31" i="1"/>
  <c r="F27" i="1"/>
  <c r="F26" i="1"/>
  <c r="F25" i="1"/>
  <c r="F23" i="1"/>
  <c r="F22" i="1"/>
  <c r="F21" i="1"/>
  <c r="F20" i="1"/>
  <c r="F17" i="1"/>
  <c r="F16" i="1"/>
  <c r="F15" i="1"/>
  <c r="F14" i="1"/>
  <c r="F13" i="1"/>
  <c r="F12" i="1"/>
  <c r="F11" i="1"/>
  <c r="F10" i="1"/>
  <c r="F9" i="1"/>
  <c r="F8" i="1"/>
  <c r="F7" i="1"/>
  <c r="E6" i="1"/>
  <c r="E33" i="1" s="1"/>
  <c r="I5" i="1"/>
  <c r="I9" i="1" s="1"/>
  <c r="F6" i="1" l="1"/>
  <c r="F33" i="1" s="1"/>
  <c r="D33" i="1"/>
  <c r="F53" i="1"/>
  <c r="F50" i="1"/>
  <c r="F51" i="1"/>
  <c r="F52" i="1"/>
  <c r="F54" i="1"/>
  <c r="E65" i="1" l="1"/>
  <c r="D55" i="1"/>
  <c r="D61" i="1" l="1"/>
  <c r="D65" i="1" s="1"/>
  <c r="F57" i="1" l="1"/>
  <c r="F59" i="1" s="1"/>
</calcChain>
</file>

<file path=xl/sharedStrings.xml><?xml version="1.0" encoding="utf-8"?>
<sst xmlns="http://schemas.openxmlformats.org/spreadsheetml/2006/main" count="101" uniqueCount="82">
  <si>
    <t>PSO Issuance Advice Letter provided to offices on September 2, 2022</t>
  </si>
  <si>
    <t>Description</t>
  </si>
  <si>
    <t>Entity</t>
  </si>
  <si>
    <t>Estimated Expense - Per Issuance Advice Letter</t>
  </si>
  <si>
    <t>Actual Expense</t>
  </si>
  <si>
    <t>Difference</t>
  </si>
  <si>
    <t xml:space="preserve">COI Per Closing Order </t>
  </si>
  <si>
    <t xml:space="preserve">Underwriters' Fees </t>
  </si>
  <si>
    <t>RBC Capital Markets, Citigroup Global Markets, BOK Financial Securities, Morgan Stanley, FHN Financial Capital Markets</t>
  </si>
  <si>
    <t>Paid COI Invoices</t>
  </si>
  <si>
    <t>Underwriters' Legal Fees and Expenses</t>
  </si>
  <si>
    <t>Paul, Weiss, Rifkind, Wahrton &amp; Garrison LLP ($375,000) and Williams, Box, Forshee &amp; Bullard, P.C. ($25,000)</t>
  </si>
  <si>
    <t>Net after COI</t>
  </si>
  <si>
    <t>PSO Legal Expenses - 10(b)(5) Opinions</t>
  </si>
  <si>
    <t>Gable Gotwals and PWA</t>
  </si>
  <si>
    <t>Interest Earned</t>
  </si>
  <si>
    <t>Issuer Acceptance Fee</t>
  </si>
  <si>
    <t>Oklahoma Development Finance Authority</t>
  </si>
  <si>
    <t>RBC Captial Markets Funds</t>
  </si>
  <si>
    <t>State of Oklahoma Council of Bond Oversight Fee and Expenses</t>
  </si>
  <si>
    <t>State of Oklahoma Council of Bond Oversight</t>
  </si>
  <si>
    <t>Bond Counsel Fee and Expenses</t>
  </si>
  <si>
    <t>Public Finance Law Group PLLC</t>
  </si>
  <si>
    <t>Current BONY Balance</t>
  </si>
  <si>
    <t>Rating Agency Fees and Related Expenses</t>
  </si>
  <si>
    <t>Fitch Ratings and Standard &amp; Poor's</t>
  </si>
  <si>
    <t>Printing</t>
  </si>
  <si>
    <t>ImageMaster LLC</t>
  </si>
  <si>
    <t>Trustee's/Trustee Counsel's Fees and Expenses</t>
  </si>
  <si>
    <t>Bank of Oklahoma and Frederic Dowart, Lawyers</t>
  </si>
  <si>
    <t>Issuer Legal Counsel</t>
  </si>
  <si>
    <t>Skarky Law Firm, PLLC</t>
  </si>
  <si>
    <t>Issuer and Oklahoma Corporation Counsel Financial Advisor Fees and Expenses</t>
  </si>
  <si>
    <t>Hilltop Securities Inc</t>
  </si>
  <si>
    <t>Counsel to Financial Advisor to Issuer and Oklahoma Corporation Commission</t>
  </si>
  <si>
    <t>Hunton Andrews Kurth</t>
  </si>
  <si>
    <t>Oklahoma Corporation Commission Counsel - Contracted through Financial Advisor</t>
  </si>
  <si>
    <t>Norton Rose Fullbright US LLP</t>
  </si>
  <si>
    <t>Special Counsel</t>
  </si>
  <si>
    <t>Disclosure Counsel</t>
  </si>
  <si>
    <t>Nixon Peabody</t>
  </si>
  <si>
    <t>State of Oklahoma Attorney General Fee</t>
  </si>
  <si>
    <t>State of Oklahoma Attorney General</t>
  </si>
  <si>
    <t>Bond Link</t>
  </si>
  <si>
    <t>Rule 17g-5 Website</t>
  </si>
  <si>
    <t>17g-5.com (Finsight)</t>
  </si>
  <si>
    <t>Internet Roadshow</t>
  </si>
  <si>
    <t>External Accountants - Comfort on Offering Documents</t>
  </si>
  <si>
    <t>PWC LLP</t>
  </si>
  <si>
    <t>Reimbursemnt of Sidley Austin 10b-5</t>
  </si>
  <si>
    <t>Sidley</t>
  </si>
  <si>
    <t>.</t>
  </si>
  <si>
    <t>Bondlink 1/4</t>
  </si>
  <si>
    <t>BONY</t>
  </si>
  <si>
    <t>Redeposit from RBC</t>
  </si>
  <si>
    <t>RBC Credit</t>
  </si>
  <si>
    <t>Rounding /Contingency (per IAL)</t>
  </si>
  <si>
    <t>Total Non Utility External Issuance Costs</t>
  </si>
  <si>
    <t> </t>
  </si>
  <si>
    <t>Utility's Counsel Legal Fees and Expenses (Non-Opinion)</t>
  </si>
  <si>
    <t>SIDLEY AUSTIN LLP</t>
  </si>
  <si>
    <t>GABLE GOTWALS</t>
  </si>
  <si>
    <t>WCF - Regulatory Proceeding</t>
  </si>
  <si>
    <t>BOK - Reimbursement for SIDLEY AUSTIN LLP Invoice Payment</t>
  </si>
  <si>
    <t>Utility's Legal Securitization Proceeding Costs and Expenses</t>
  </si>
  <si>
    <t>WCG Law</t>
  </si>
  <si>
    <t>Utility's Advisor Fee</t>
  </si>
  <si>
    <t>PWC SEC Preclearance Cost</t>
  </si>
  <si>
    <t>Utility's Miscellaneous Administrative Costs</t>
  </si>
  <si>
    <t>Servicer's Set-Up Costs</t>
  </si>
  <si>
    <t>PSO</t>
  </si>
  <si>
    <t xml:space="preserve">Total Utility Issuance Costs </t>
  </si>
  <si>
    <t>PSO will absorb expense over $700K</t>
  </si>
  <si>
    <t>Unspent Rounding Amount/Contingency</t>
  </si>
  <si>
    <t>Interest Earnings in Cost of Issuance Account</t>
  </si>
  <si>
    <t>Total  Accounted for in Future True-Up as Credit *</t>
  </si>
  <si>
    <t>Amount to be returned to customers through Excess Sub Account Balance</t>
  </si>
  <si>
    <t>Total Issuance Costs &amp; Rounding/Contingency Amount</t>
  </si>
  <si>
    <t>Deposit to Debt Service Reserve Subaccount (DSRS)</t>
  </si>
  <si>
    <t>Total</t>
  </si>
  <si>
    <t>Total Cost Less than Estimated</t>
  </si>
  <si>
    <t>ODFA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</si>
</sst>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&quot;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6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44" fontId="0" fillId="0" borderId="11" xfId="1" applyFont="1" applyBorder="1" applyAlignment="1">
      <alignment horizontal="center"/>
    </xf>
    <xf numFmtId="164" fontId="4" fillId="0" borderId="9" xfId="0" applyNumberFormat="1" applyFont="1" applyBorder="1"/>
    <xf numFmtId="164" fontId="4" fillId="0" borderId="12" xfId="0" applyNumberFormat="1" applyFont="1" applyBorder="1"/>
    <xf numFmtId="44" fontId="0" fillId="0" borderId="0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9" xfId="0" applyFont="1" applyBorder="1"/>
    <xf numFmtId="0" fontId="2" fillId="0" borderId="12" xfId="0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164" fontId="6" fillId="0" borderId="9" xfId="0" applyNumberFormat="1" applyFont="1" applyBorder="1"/>
    <xf numFmtId="0" fontId="4" fillId="0" borderId="9" xfId="0" applyFont="1" applyBorder="1"/>
    <xf numFmtId="8" fontId="4" fillId="0" borderId="12" xfId="0" applyNumberFormat="1" applyFont="1" applyBorder="1"/>
    <xf numFmtId="0" fontId="6" fillId="0" borderId="9" xfId="0" applyFont="1" applyBorder="1"/>
    <xf numFmtId="8" fontId="6" fillId="0" borderId="9" xfId="0" applyNumberFormat="1" applyFont="1" applyBorder="1"/>
    <xf numFmtId="0" fontId="2" fillId="0" borderId="13" xfId="0" applyFont="1" applyBorder="1"/>
    <xf numFmtId="0" fontId="2" fillId="0" borderId="7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horizontal="right"/>
    </xf>
    <xf numFmtId="164" fontId="6" fillId="4" borderId="12" xfId="0" applyNumberFormat="1" applyFont="1" applyFill="1" applyBorder="1"/>
    <xf numFmtId="164" fontId="4" fillId="3" borderId="15" xfId="0" applyNumberFormat="1" applyFont="1" applyFill="1" applyBorder="1"/>
    <xf numFmtId="164" fontId="4" fillId="0" borderId="16" xfId="0" applyNumberFormat="1" applyFont="1" applyBorder="1"/>
    <xf numFmtId="0" fontId="2" fillId="0" borderId="0" xfId="0" applyFont="1"/>
    <xf numFmtId="0" fontId="7" fillId="0" borderId="9" xfId="0" applyFont="1" applyBorder="1" applyAlignment="1">
      <alignment horizontal="left" indent="4"/>
    </xf>
    <xf numFmtId="43" fontId="8" fillId="0" borderId="9" xfId="2" applyFont="1" applyFill="1" applyBorder="1" applyAlignment="1"/>
    <xf numFmtId="0" fontId="0" fillId="0" borderId="17" xfId="0" applyBorder="1"/>
    <xf numFmtId="0" fontId="0" fillId="0" borderId="18" xfId="0" applyBorder="1" applyAlignment="1">
      <alignment horizontal="center"/>
    </xf>
    <xf numFmtId="164" fontId="4" fillId="3" borderId="17" xfId="0" applyNumberFormat="1" applyFont="1" applyFill="1" applyBorder="1"/>
    <xf numFmtId="164" fontId="4" fillId="0" borderId="18" xfId="0" applyNumberFormat="1" applyFont="1" applyBorder="1"/>
    <xf numFmtId="44" fontId="0" fillId="0" borderId="20" xfId="1" applyFont="1" applyBorder="1" applyAlignment="1">
      <alignment horizontal="center"/>
    </xf>
    <xf numFmtId="0" fontId="2" fillId="5" borderId="13" xfId="0" applyFont="1" applyFill="1" applyBorder="1"/>
    <xf numFmtId="0" fontId="2" fillId="5" borderId="19" xfId="0" applyFont="1" applyFill="1" applyBorder="1" applyAlignment="1">
      <alignment horizontal="center"/>
    </xf>
    <xf numFmtId="44" fontId="2" fillId="5" borderId="14" xfId="1" applyFont="1" applyFill="1" applyBorder="1" applyAlignment="1">
      <alignment horizontal="center"/>
    </xf>
    <xf numFmtId="164" fontId="6" fillId="5" borderId="13" xfId="0" applyNumberFormat="1" applyFont="1" applyFill="1" applyBorder="1"/>
    <xf numFmtId="164" fontId="6" fillId="5" borderId="19" xfId="0" applyNumberFormat="1" applyFont="1" applyFill="1" applyBorder="1"/>
    <xf numFmtId="44" fontId="2" fillId="0" borderId="12" xfId="0" applyNumberFormat="1" applyFont="1" applyBorder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wrapText="1"/>
    </xf>
    <xf numFmtId="4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43" fontId="0" fillId="0" borderId="0" xfId="2" applyFont="1" applyFill="1" applyBorder="1"/>
    <xf numFmtId="44" fontId="2" fillId="0" borderId="0" xfId="0" applyNumberFormat="1" applyFont="1"/>
    <xf numFmtId="43" fontId="7" fillId="0" borderId="0" xfId="2" applyFont="1"/>
    <xf numFmtId="43" fontId="10" fillId="0" borderId="0" xfId="2" applyFont="1"/>
    <xf numFmtId="0" fontId="5" fillId="0" borderId="12" xfId="0" applyFont="1" applyBorder="1" applyAlignment="1">
      <alignment horizontal="center" wrapText="1"/>
    </xf>
    <xf numFmtId="44" fontId="0" fillId="0" borderId="0" xfId="1" applyFont="1" applyFill="1" applyBorder="1" applyAlignment="1">
      <alignment horizontal="center"/>
    </xf>
    <xf numFmtId="4" fontId="0" fillId="0" borderId="0" xfId="0" applyNumberFormat="1"/>
    <xf numFmtId="164" fontId="4" fillId="6" borderId="9" xfId="0" applyNumberFormat="1" applyFont="1" applyFill="1" applyBorder="1"/>
    <xf numFmtId="0" fontId="2" fillId="0" borderId="21" xfId="0" applyFont="1" applyBorder="1" applyAlignment="1">
      <alignment horizontal="center" vertical="center"/>
    </xf>
    <xf numFmtId="165" fontId="0" fillId="0" borderId="22" xfId="0" applyNumberFormat="1" applyBorder="1"/>
    <xf numFmtId="0" fontId="2" fillId="0" borderId="23" xfId="0" applyFont="1" applyBorder="1" applyAlignment="1">
      <alignment horizontal="center" vertical="center"/>
    </xf>
    <xf numFmtId="165" fontId="0" fillId="0" borderId="5" xfId="0" applyNumberFormat="1" applyBorder="1"/>
    <xf numFmtId="0" fontId="2" fillId="0" borderId="24" xfId="0" applyFont="1" applyBorder="1" applyAlignment="1">
      <alignment horizontal="center" vertical="center"/>
    </xf>
    <xf numFmtId="165" fontId="0" fillId="0" borderId="25" xfId="0" applyNumberFormat="1" applyBorder="1"/>
    <xf numFmtId="0" fontId="11" fillId="0" borderId="0" xfId="0" applyFont="1" applyFill="1"/>
    <xf numFmtId="0" fontId="11" fillId="0" borderId="9" xfId="0" applyFont="1" applyFill="1" applyBorder="1"/>
    <xf numFmtId="0" fontId="11" fillId="0" borderId="12" xfId="0" applyFont="1" applyFill="1" applyBorder="1" applyAlignment="1">
      <alignment horizontal="center"/>
    </xf>
    <xf numFmtId="44" fontId="11" fillId="0" borderId="0" xfId="1" applyFont="1" applyFill="1" applyBorder="1" applyAlignment="1">
      <alignment horizontal="center"/>
    </xf>
    <xf numFmtId="164" fontId="12" fillId="0" borderId="9" xfId="0" applyNumberFormat="1" applyFont="1" applyFill="1" applyBorder="1"/>
    <xf numFmtId="164" fontId="12" fillId="0" borderId="12" xfId="0" applyNumberFormat="1" applyFont="1" applyFill="1" applyBorder="1"/>
    <xf numFmtId="164" fontId="11" fillId="0" borderId="0" xfId="0" applyNumberFormat="1" applyFont="1" applyFill="1"/>
    <xf numFmtId="164" fontId="6" fillId="0" borderId="13" xfId="0" applyNumberFormat="1" applyFont="1" applyBorder="1"/>
    <xf numFmtId="44" fontId="4" fillId="0" borderId="12" xfId="0" applyNumberFormat="1" applyFont="1" applyBorder="1"/>
    <xf numFmtId="44" fontId="2" fillId="0" borderId="0" xfId="1" applyFont="1" applyFill="1" applyBorder="1" applyAlignment="1">
      <alignment horizontal="center"/>
    </xf>
    <xf numFmtId="8" fontId="6" fillId="0" borderId="9" xfId="0" applyNumberFormat="1" applyFont="1" applyFill="1" applyBorder="1"/>
    <xf numFmtId="164" fontId="6" fillId="0" borderId="12" xfId="0" applyNumberFormat="1" applyFont="1" applyFill="1" applyBorder="1"/>
    <xf numFmtId="164" fontId="4" fillId="0" borderId="12" xfId="0" applyNumberFormat="1" applyFont="1" applyFill="1" applyBorder="1"/>
    <xf numFmtId="0" fontId="0" fillId="4" borderId="12" xfId="0" applyFill="1" applyBorder="1" applyAlignment="1">
      <alignment horizontal="center"/>
    </xf>
    <xf numFmtId="44" fontId="0" fillId="4" borderId="0" xfId="1" applyFont="1" applyFill="1" applyBorder="1" applyAlignment="1">
      <alignment horizontal="center"/>
    </xf>
    <xf numFmtId="0" fontId="4" fillId="4" borderId="9" xfId="0" applyFont="1" applyFill="1" applyBorder="1"/>
    <xf numFmtId="0" fontId="2" fillId="4" borderId="9" xfId="0" applyFont="1" applyFill="1" applyBorder="1"/>
    <xf numFmtId="0" fontId="2" fillId="0" borderId="9" xfId="0" applyFont="1" applyFill="1" applyBorder="1"/>
    <xf numFmtId="0" fontId="0" fillId="0" borderId="12" xfId="0" applyFill="1" applyBorder="1" applyAlignment="1">
      <alignment horizontal="center"/>
    </xf>
    <xf numFmtId="0" fontId="4" fillId="0" borderId="9" xfId="0" applyFont="1" applyFill="1" applyBorder="1"/>
    <xf numFmtId="44" fontId="1" fillId="0" borderId="11" xfId="1" applyFont="1" applyBorder="1" applyAlignment="1">
      <alignment horizontal="center"/>
    </xf>
    <xf numFmtId="44" fontId="6" fillId="0" borderId="7" xfId="0" applyNumberFormat="1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4">
    <cellStyle name="Comma" xfId="2" builtinId="3"/>
    <cellStyle name="Comma 2" xfId="3" xr:uid="{8F4B3DA4-AFB7-4F22-BB34-F2C579B3D4FD}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5.png@01D8F512.7D9605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2</xdr:col>
      <xdr:colOff>2023533</xdr:colOff>
      <xdr:row>67</xdr:row>
      <xdr:rowOff>29633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B4EC545-2C43-CB82-DA2E-8F58B2E6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80500"/>
          <a:ext cx="7537450" cy="288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CAA9-7014-4C8E-AF7B-B152E133CF48}">
  <sheetPr>
    <pageSetUpPr fitToPage="1"/>
  </sheetPr>
  <dimension ref="A1:I85"/>
  <sheetViews>
    <sheetView tabSelected="1" zoomScaleNormal="100" workbookViewId="0">
      <selection activeCell="C10" sqref="C10"/>
    </sheetView>
  </sheetViews>
  <sheetFormatPr defaultRowHeight="14.45"/>
  <cols>
    <col min="1" max="1" width="3" customWidth="1"/>
    <col min="2" max="2" width="79.7109375" customWidth="1"/>
    <col min="3" max="3" width="56.5703125" customWidth="1"/>
    <col min="4" max="4" width="26.7109375" bestFit="1" customWidth="1"/>
    <col min="5" max="5" width="40.7109375" customWidth="1"/>
    <col min="6" max="6" width="25.140625" customWidth="1"/>
    <col min="7" max="7" width="26" customWidth="1"/>
    <col min="8" max="8" width="24.85546875" bestFit="1" customWidth="1"/>
    <col min="9" max="9" width="17.140625" customWidth="1"/>
  </cols>
  <sheetData>
    <row r="1" spans="2:9" ht="15" thickBot="1"/>
    <row r="2" spans="2:9" ht="15" thickBot="1">
      <c r="B2" s="83" t="s">
        <v>0</v>
      </c>
      <c r="C2" s="84"/>
      <c r="D2" s="84"/>
      <c r="E2" s="84"/>
      <c r="F2" s="85"/>
    </row>
    <row r="3" spans="2:9" ht="29.45" thickBot="1">
      <c r="B3" s="1" t="s">
        <v>1</v>
      </c>
      <c r="C3" s="2" t="s">
        <v>2</v>
      </c>
      <c r="D3" s="3" t="s">
        <v>3</v>
      </c>
      <c r="E3" s="4" t="s">
        <v>4</v>
      </c>
      <c r="F3" s="5" t="s">
        <v>5</v>
      </c>
      <c r="H3" s="55" t="s">
        <v>6</v>
      </c>
      <c r="I3" s="56">
        <v>3009091.57</v>
      </c>
    </row>
    <row r="4" spans="2:9" ht="36.75" customHeight="1">
      <c r="B4" s="6" t="s">
        <v>7</v>
      </c>
      <c r="C4" s="7" t="s">
        <v>8</v>
      </c>
      <c r="D4" s="8">
        <v>2894367.43</v>
      </c>
      <c r="E4" s="8">
        <v>2894367.43</v>
      </c>
      <c r="F4" s="10"/>
      <c r="H4" s="57" t="s">
        <v>9</v>
      </c>
      <c r="I4" s="58">
        <v>-2593582.91</v>
      </c>
    </row>
    <row r="5" spans="2:9" ht="15" customHeight="1">
      <c r="B5" s="6" t="s">
        <v>10</v>
      </c>
      <c r="C5" s="51" t="s">
        <v>11</v>
      </c>
      <c r="D5" s="52">
        <v>400000</v>
      </c>
      <c r="E5" s="52">
        <v>400000</v>
      </c>
      <c r="F5" s="10">
        <f t="shared" ref="F5:F31" si="0">D5-E5</f>
        <v>0</v>
      </c>
      <c r="H5" s="57" t="s">
        <v>12</v>
      </c>
      <c r="I5" s="58">
        <f>SUM(I3:I4)</f>
        <v>415508.65999999968</v>
      </c>
    </row>
    <row r="6" spans="2:9">
      <c r="B6" s="6" t="s">
        <v>13</v>
      </c>
      <c r="C6" s="12" t="s">
        <v>14</v>
      </c>
      <c r="D6" s="52">
        <v>200000</v>
      </c>
      <c r="E6" s="54">
        <f>49221.5+135000</f>
        <v>184221.5</v>
      </c>
      <c r="F6" s="10">
        <f t="shared" si="0"/>
        <v>15778.5</v>
      </c>
      <c r="H6" s="57" t="s">
        <v>15</v>
      </c>
      <c r="I6" s="58">
        <v>43598.74</v>
      </c>
    </row>
    <row r="7" spans="2:9">
      <c r="B7" s="6" t="s">
        <v>16</v>
      </c>
      <c r="C7" s="12" t="s">
        <v>17</v>
      </c>
      <c r="D7" s="52">
        <v>100000</v>
      </c>
      <c r="E7" s="54">
        <v>100000</v>
      </c>
      <c r="F7" s="10">
        <f t="shared" si="0"/>
        <v>0</v>
      </c>
      <c r="H7" s="57" t="s">
        <v>18</v>
      </c>
      <c r="I7" s="58">
        <v>250000</v>
      </c>
    </row>
    <row r="8" spans="2:9">
      <c r="B8" s="6" t="s">
        <v>19</v>
      </c>
      <c r="C8" s="12" t="s">
        <v>20</v>
      </c>
      <c r="D8" s="52">
        <v>75192</v>
      </c>
      <c r="E8" s="54">
        <v>75192</v>
      </c>
      <c r="F8" s="10">
        <f t="shared" si="0"/>
        <v>0</v>
      </c>
      <c r="H8" s="57"/>
      <c r="I8" s="58"/>
    </row>
    <row r="9" spans="2:9">
      <c r="B9" s="6" t="s">
        <v>21</v>
      </c>
      <c r="C9" s="12" t="s">
        <v>22</v>
      </c>
      <c r="D9" s="52">
        <v>144636.70000000001</v>
      </c>
      <c r="E9" s="54">
        <v>144636.70000000001</v>
      </c>
      <c r="F9" s="10">
        <f t="shared" si="0"/>
        <v>0</v>
      </c>
      <c r="H9" s="59" t="s">
        <v>23</v>
      </c>
      <c r="I9" s="60">
        <f>SUM(I5:I7)</f>
        <v>709107.39999999967</v>
      </c>
    </row>
    <row r="10" spans="2:9">
      <c r="B10" s="6" t="s">
        <v>24</v>
      </c>
      <c r="C10" s="12" t="s">
        <v>25</v>
      </c>
      <c r="D10" s="52">
        <v>654651</v>
      </c>
      <c r="E10" s="54">
        <v>654651</v>
      </c>
      <c r="F10" s="10">
        <f t="shared" si="0"/>
        <v>0</v>
      </c>
      <c r="H10" s="53"/>
    </row>
    <row r="11" spans="2:9">
      <c r="B11" s="6" t="s">
        <v>26</v>
      </c>
      <c r="C11" s="12" t="s">
        <v>27</v>
      </c>
      <c r="D11" s="52">
        <v>5000</v>
      </c>
      <c r="E11" s="54">
        <v>2795.36</v>
      </c>
      <c r="F11" s="10">
        <f t="shared" si="0"/>
        <v>2204.64</v>
      </c>
      <c r="H11" s="53"/>
    </row>
    <row r="12" spans="2:9">
      <c r="B12" s="6" t="s">
        <v>28</v>
      </c>
      <c r="C12" s="12" t="s">
        <v>29</v>
      </c>
      <c r="D12" s="11">
        <v>20000</v>
      </c>
      <c r="E12" s="54">
        <v>20000</v>
      </c>
      <c r="F12" s="10">
        <f t="shared" si="0"/>
        <v>0</v>
      </c>
      <c r="H12" s="53"/>
    </row>
    <row r="13" spans="2:9">
      <c r="B13" s="6" t="s">
        <v>30</v>
      </c>
      <c r="C13" s="12" t="s">
        <v>31</v>
      </c>
      <c r="D13" s="11">
        <v>50000</v>
      </c>
      <c r="E13" s="54">
        <v>50000</v>
      </c>
      <c r="F13" s="10">
        <f t="shared" si="0"/>
        <v>0</v>
      </c>
      <c r="H13" s="53"/>
    </row>
    <row r="14" spans="2:9">
      <c r="B14" s="6" t="s">
        <v>32</v>
      </c>
      <c r="C14" s="12" t="s">
        <v>33</v>
      </c>
      <c r="D14" s="11">
        <v>410000</v>
      </c>
      <c r="E14" s="54">
        <v>410000</v>
      </c>
      <c r="F14" s="10">
        <f t="shared" si="0"/>
        <v>0</v>
      </c>
      <c r="H14" s="53"/>
    </row>
    <row r="15" spans="2:9">
      <c r="B15" s="6" t="s">
        <v>34</v>
      </c>
      <c r="C15" s="12" t="s">
        <v>35</v>
      </c>
      <c r="D15" s="11">
        <v>150000</v>
      </c>
      <c r="E15" s="54">
        <v>34832</v>
      </c>
      <c r="F15" s="10">
        <f t="shared" si="0"/>
        <v>115168</v>
      </c>
      <c r="H15" s="53"/>
    </row>
    <row r="16" spans="2:9">
      <c r="B16" s="6" t="s">
        <v>36</v>
      </c>
      <c r="C16" s="12" t="s">
        <v>37</v>
      </c>
      <c r="D16" s="11">
        <v>50000</v>
      </c>
      <c r="E16" s="54">
        <v>12079.35</v>
      </c>
      <c r="F16" s="10">
        <f t="shared" si="0"/>
        <v>37920.65</v>
      </c>
      <c r="H16" s="53"/>
    </row>
    <row r="17" spans="2:8">
      <c r="B17" s="6" t="s">
        <v>38</v>
      </c>
      <c r="C17" s="12" t="s">
        <v>37</v>
      </c>
      <c r="D17" s="11">
        <v>530000</v>
      </c>
      <c r="E17" s="54">
        <v>520000</v>
      </c>
      <c r="F17" s="10">
        <f t="shared" si="0"/>
        <v>10000</v>
      </c>
      <c r="H17" s="53"/>
    </row>
    <row r="18" spans="2:8">
      <c r="B18" s="6" t="s">
        <v>39</v>
      </c>
      <c r="C18" s="12" t="s">
        <v>40</v>
      </c>
      <c r="D18" s="11">
        <v>260000</v>
      </c>
      <c r="E18" s="54">
        <v>260000</v>
      </c>
      <c r="F18" s="10">
        <f t="shared" si="0"/>
        <v>0</v>
      </c>
    </row>
    <row r="19" spans="2:8">
      <c r="B19" s="6" t="s">
        <v>41</v>
      </c>
      <c r="C19" s="12" t="s">
        <v>42</v>
      </c>
      <c r="D19" s="11">
        <v>75192</v>
      </c>
      <c r="E19" s="54">
        <v>75192</v>
      </c>
      <c r="F19" s="10">
        <f t="shared" si="0"/>
        <v>0</v>
      </c>
    </row>
    <row r="20" spans="2:8">
      <c r="B20" s="6" t="s">
        <v>43</v>
      </c>
      <c r="C20" s="12" t="s">
        <v>43</v>
      </c>
      <c r="D20" s="11">
        <v>23325</v>
      </c>
      <c r="E20" s="54">
        <v>20000</v>
      </c>
      <c r="F20" s="10">
        <f t="shared" si="0"/>
        <v>3325</v>
      </c>
    </row>
    <row r="21" spans="2:8">
      <c r="B21" s="6" t="s">
        <v>44</v>
      </c>
      <c r="C21" s="12" t="s">
        <v>45</v>
      </c>
      <c r="D21" s="11">
        <v>4000</v>
      </c>
      <c r="E21" s="54">
        <v>4000</v>
      </c>
      <c r="F21" s="10">
        <f t="shared" si="0"/>
        <v>0</v>
      </c>
    </row>
    <row r="22" spans="2:8">
      <c r="B22" s="6" t="s">
        <v>46</v>
      </c>
      <c r="C22" s="12" t="s">
        <v>27</v>
      </c>
      <c r="D22" s="11">
        <v>5000</v>
      </c>
      <c r="E22" s="54">
        <v>3750</v>
      </c>
      <c r="F22" s="10">
        <f t="shared" si="0"/>
        <v>1250</v>
      </c>
    </row>
    <row r="23" spans="2:8">
      <c r="B23" s="6" t="s">
        <v>47</v>
      </c>
      <c r="C23" s="12" t="s">
        <v>48</v>
      </c>
      <c r="D23" s="11">
        <v>110000</v>
      </c>
      <c r="E23" s="54">
        <v>90000</v>
      </c>
      <c r="F23" s="10">
        <f t="shared" si="0"/>
        <v>20000</v>
      </c>
    </row>
    <row r="24" spans="2:8">
      <c r="B24" s="6" t="s">
        <v>49</v>
      </c>
      <c r="C24" s="12" t="s">
        <v>50</v>
      </c>
      <c r="D24" s="11"/>
      <c r="E24" s="54" t="s">
        <v>51</v>
      </c>
      <c r="F24" s="10"/>
    </row>
    <row r="25" spans="2:8">
      <c r="B25" s="6"/>
      <c r="C25" s="12" t="s">
        <v>52</v>
      </c>
      <c r="D25" s="11"/>
      <c r="E25" s="54">
        <v>2125</v>
      </c>
      <c r="F25" s="10">
        <f t="shared" si="0"/>
        <v>-2125</v>
      </c>
    </row>
    <row r="26" spans="2:8">
      <c r="B26" s="6"/>
      <c r="C26" s="12" t="s">
        <v>53</v>
      </c>
      <c r="D26" s="11"/>
      <c r="E26" s="54">
        <v>5000</v>
      </c>
      <c r="F26" s="10">
        <f t="shared" si="0"/>
        <v>-5000</v>
      </c>
    </row>
    <row r="27" spans="2:8">
      <c r="B27" s="6"/>
      <c r="C27" s="12" t="s">
        <v>52</v>
      </c>
      <c r="D27" s="11"/>
      <c r="E27" s="54">
        <v>300</v>
      </c>
      <c r="F27" s="10">
        <f t="shared" si="0"/>
        <v>-300</v>
      </c>
    </row>
    <row r="28" spans="2:8">
      <c r="B28" s="6"/>
      <c r="C28" s="12"/>
      <c r="D28" s="11"/>
      <c r="E28" s="54">
        <v>0</v>
      </c>
      <c r="F28" s="10"/>
    </row>
    <row r="29" spans="2:8">
      <c r="B29" s="6" t="s">
        <v>54</v>
      </c>
      <c r="C29" s="12" t="s">
        <v>55</v>
      </c>
      <c r="D29" s="11">
        <v>0</v>
      </c>
      <c r="E29" s="54">
        <v>-250000</v>
      </c>
      <c r="F29" s="10">
        <f t="shared" si="0"/>
        <v>250000</v>
      </c>
      <c r="H29" s="43"/>
    </row>
    <row r="30" spans="2:8">
      <c r="B30" s="6"/>
      <c r="C30" s="12"/>
      <c r="D30" s="11"/>
      <c r="E30" s="54"/>
      <c r="F30" s="10"/>
      <c r="H30" s="43"/>
    </row>
    <row r="31" spans="2:8">
      <c r="B31" s="6"/>
      <c r="C31" s="12" t="s">
        <v>56</v>
      </c>
      <c r="D31" s="11">
        <v>142094.87</v>
      </c>
      <c r="E31" s="9"/>
      <c r="F31" s="10">
        <f t="shared" si="0"/>
        <v>142094.87</v>
      </c>
      <c r="H31" s="43"/>
    </row>
    <row r="32" spans="2:8" s="61" customFormat="1">
      <c r="B32" s="62"/>
      <c r="C32" s="63"/>
      <c r="D32" s="64"/>
      <c r="E32" s="65"/>
      <c r="F32" s="66"/>
      <c r="H32" s="67"/>
    </row>
    <row r="33" spans="2:8">
      <c r="B33" s="13" t="s">
        <v>57</v>
      </c>
      <c r="C33" s="14"/>
      <c r="D33" s="15">
        <f>SUM(D4:D31)</f>
        <v>6303459.0000000009</v>
      </c>
      <c r="E33" s="16">
        <f>SUM(E4:E29)</f>
        <v>5713142.3400000008</v>
      </c>
      <c r="F33" s="26">
        <f>SUM(F6:F32)</f>
        <v>590316.66</v>
      </c>
      <c r="G33" s="53"/>
      <c r="H33" s="43"/>
    </row>
    <row r="34" spans="2:8" ht="15" thickBot="1">
      <c r="B34" s="13"/>
      <c r="C34" s="12"/>
      <c r="D34" s="11"/>
      <c r="E34" s="17" t="s">
        <v>58</v>
      </c>
      <c r="F34" s="18"/>
      <c r="G34" s="53"/>
      <c r="H34" s="43"/>
    </row>
    <row r="35" spans="2:8">
      <c r="B35" s="32" t="s">
        <v>59</v>
      </c>
      <c r="C35" s="33"/>
      <c r="D35" s="81">
        <v>250000</v>
      </c>
      <c r="E35" s="34">
        <f>SUM(E36:E49)</f>
        <v>602965.70000000007</v>
      </c>
      <c r="F35" s="35"/>
      <c r="G35" s="53"/>
      <c r="H35" s="43"/>
    </row>
    <row r="36" spans="2:8">
      <c r="B36" s="30" t="s">
        <v>60</v>
      </c>
      <c r="C36" s="12"/>
      <c r="D36" s="12"/>
      <c r="E36" s="49">
        <v>26934</v>
      </c>
      <c r="F36" s="10"/>
      <c r="G36" s="53"/>
    </row>
    <row r="37" spans="2:8">
      <c r="B37" s="30" t="s">
        <v>60</v>
      </c>
      <c r="C37" s="12"/>
      <c r="D37" s="12"/>
      <c r="E37" s="49">
        <v>2020.05</v>
      </c>
      <c r="F37" s="10"/>
    </row>
    <row r="38" spans="2:8">
      <c r="B38" s="30" t="s">
        <v>60</v>
      </c>
      <c r="C38" s="12"/>
      <c r="D38" s="12"/>
      <c r="E38" s="49">
        <v>36597.5</v>
      </c>
      <c r="F38" s="10"/>
    </row>
    <row r="39" spans="2:8">
      <c r="B39" s="30" t="s">
        <v>60</v>
      </c>
      <c r="C39" s="12"/>
      <c r="D39" s="12"/>
      <c r="E39" s="49">
        <v>4287.5</v>
      </c>
      <c r="F39" s="10"/>
    </row>
    <row r="40" spans="2:8">
      <c r="B40" s="30" t="s">
        <v>60</v>
      </c>
      <c r="C40" s="12"/>
      <c r="D40" s="12"/>
      <c r="E40" s="49">
        <v>4667.5</v>
      </c>
      <c r="F40" s="10"/>
    </row>
    <row r="41" spans="2:8">
      <c r="B41" s="30" t="s">
        <v>60</v>
      </c>
      <c r="C41" s="12"/>
      <c r="D41" s="12"/>
      <c r="E41" s="49">
        <v>50412.5</v>
      </c>
      <c r="F41" s="10"/>
    </row>
    <row r="42" spans="2:8">
      <c r="B42" s="30" t="s">
        <v>60</v>
      </c>
      <c r="C42" s="12"/>
      <c r="D42" s="12"/>
      <c r="E42" s="49">
        <v>40390</v>
      </c>
      <c r="F42" s="10"/>
    </row>
    <row r="43" spans="2:8">
      <c r="B43" s="30" t="s">
        <v>60</v>
      </c>
      <c r="C43" s="12"/>
      <c r="D43" s="12"/>
      <c r="E43" s="50">
        <v>345564.17</v>
      </c>
      <c r="F43" s="10"/>
    </row>
    <row r="44" spans="2:8">
      <c r="B44" s="30" t="s">
        <v>60</v>
      </c>
      <c r="C44" s="12"/>
      <c r="D44" s="12"/>
      <c r="E44" s="49">
        <v>25917.31</v>
      </c>
      <c r="F44" s="10"/>
    </row>
    <row r="45" spans="2:8">
      <c r="B45" s="30" t="s">
        <v>60</v>
      </c>
      <c r="C45" s="12"/>
      <c r="D45" s="15"/>
      <c r="E45" s="31">
        <v>67091.67</v>
      </c>
      <c r="F45" s="10"/>
    </row>
    <row r="46" spans="2:8">
      <c r="B46" s="30" t="s">
        <v>60</v>
      </c>
      <c r="C46" s="12"/>
      <c r="D46" s="15"/>
      <c r="E46" s="31">
        <v>1335</v>
      </c>
      <c r="F46" s="10"/>
    </row>
    <row r="47" spans="2:8">
      <c r="B47" s="30" t="s">
        <v>61</v>
      </c>
      <c r="C47" s="12"/>
      <c r="D47" s="15"/>
      <c r="E47" s="31">
        <v>778.5</v>
      </c>
      <c r="F47" s="10"/>
    </row>
    <row r="48" spans="2:8">
      <c r="B48" s="30" t="s">
        <v>62</v>
      </c>
      <c r="C48" s="12"/>
      <c r="D48" s="15"/>
      <c r="E48" s="31">
        <v>131970</v>
      </c>
      <c r="F48" s="10"/>
    </row>
    <row r="49" spans="2:7">
      <c r="B49" s="30" t="s">
        <v>63</v>
      </c>
      <c r="C49" s="12"/>
      <c r="D49" s="15"/>
      <c r="E49" s="31">
        <v>-135000</v>
      </c>
      <c r="F49" s="10"/>
    </row>
    <row r="50" spans="2:7" ht="17.45" customHeight="1">
      <c r="B50" s="6" t="s">
        <v>64</v>
      </c>
      <c r="C50" s="12" t="s">
        <v>65</v>
      </c>
      <c r="D50" s="11">
        <v>53820</v>
      </c>
      <c r="E50" s="9">
        <v>0</v>
      </c>
      <c r="F50" s="10">
        <f>E50-D50</f>
        <v>-53820</v>
      </c>
    </row>
    <row r="51" spans="2:7">
      <c r="B51" s="6" t="s">
        <v>66</v>
      </c>
      <c r="C51" s="12"/>
      <c r="D51" s="11">
        <v>200000</v>
      </c>
      <c r="E51" s="9"/>
      <c r="F51" s="10">
        <f>E51-D51</f>
        <v>-200000</v>
      </c>
    </row>
    <row r="52" spans="2:7">
      <c r="B52" s="6" t="s">
        <v>67</v>
      </c>
      <c r="C52" s="12" t="s">
        <v>48</v>
      </c>
      <c r="D52" s="11">
        <v>50000</v>
      </c>
      <c r="E52" s="9">
        <v>0</v>
      </c>
      <c r="F52" s="10">
        <f>E52-D52</f>
        <v>-50000</v>
      </c>
    </row>
    <row r="53" spans="2:7">
      <c r="B53" s="6" t="s">
        <v>68</v>
      </c>
      <c r="C53" s="12"/>
      <c r="D53" s="11">
        <v>6180</v>
      </c>
      <c r="E53" s="9"/>
      <c r="F53" s="10">
        <f>E53-D53</f>
        <v>-6180</v>
      </c>
    </row>
    <row r="54" spans="2:7">
      <c r="B54" s="6" t="s">
        <v>69</v>
      </c>
      <c r="C54" s="12" t="s">
        <v>70</v>
      </c>
      <c r="D54" s="36">
        <v>140000</v>
      </c>
      <c r="E54" s="27">
        <v>168298.4</v>
      </c>
      <c r="F54" s="28">
        <f>E54-D54</f>
        <v>28298.399999999994</v>
      </c>
    </row>
    <row r="55" spans="2:7" ht="15" thickBot="1">
      <c r="B55" s="37" t="s">
        <v>71</v>
      </c>
      <c r="C55" s="38"/>
      <c r="D55" s="39">
        <f>SUM(D35:D54)</f>
        <v>700000</v>
      </c>
      <c r="E55" s="40">
        <f>E35+E54</f>
        <v>771264.10000000009</v>
      </c>
      <c r="F55" s="41">
        <f>(E55-D55)</f>
        <v>71264.100000000093</v>
      </c>
      <c r="G55" s="29" t="s">
        <v>72</v>
      </c>
    </row>
    <row r="56" spans="2:7">
      <c r="B56" s="13"/>
      <c r="C56" s="14"/>
      <c r="D56" s="14"/>
      <c r="E56" s="14" t="s">
        <v>58</v>
      </c>
      <c r="F56" s="14"/>
    </row>
    <row r="57" spans="2:7">
      <c r="B57" s="13" t="s">
        <v>73</v>
      </c>
      <c r="C57" s="14"/>
      <c r="D57" s="70"/>
      <c r="E57" s="71"/>
      <c r="F57" s="72">
        <f>F33-D57</f>
        <v>590316.66</v>
      </c>
    </row>
    <row r="58" spans="2:7">
      <c r="B58" s="13"/>
      <c r="C58" s="12" t="s">
        <v>74</v>
      </c>
      <c r="D58" s="70"/>
      <c r="E58" s="71"/>
      <c r="F58" s="73">
        <v>43598.74</v>
      </c>
      <c r="G58" s="29"/>
    </row>
    <row r="59" spans="2:7">
      <c r="B59" s="77" t="s">
        <v>75</v>
      </c>
      <c r="C59" s="74"/>
      <c r="D59" s="75"/>
      <c r="E59" s="76" t="s">
        <v>58</v>
      </c>
      <c r="F59" s="26">
        <f>F57+F58</f>
        <v>633915.4</v>
      </c>
      <c r="G59" s="29" t="s">
        <v>76</v>
      </c>
    </row>
    <row r="60" spans="2:7">
      <c r="B60" s="78"/>
      <c r="C60" s="79"/>
      <c r="D60" s="52"/>
      <c r="E60" s="80"/>
      <c r="F60" s="72"/>
      <c r="G60" s="29"/>
    </row>
    <row r="61" spans="2:7">
      <c r="B61" s="13" t="s">
        <v>77</v>
      </c>
      <c r="C61" s="42"/>
      <c r="D61" s="15">
        <f>+D55+D33</f>
        <v>7003459.0000000009</v>
      </c>
      <c r="E61" s="16">
        <f>E33+E55</f>
        <v>6484406.4400000013</v>
      </c>
      <c r="F61" s="69"/>
    </row>
    <row r="62" spans="2:7">
      <c r="B62" s="6"/>
      <c r="C62" s="14"/>
      <c r="D62" s="11"/>
      <c r="E62" s="17" t="s">
        <v>58</v>
      </c>
      <c r="F62" s="18"/>
    </row>
    <row r="63" spans="2:7">
      <c r="B63" s="13" t="s">
        <v>78</v>
      </c>
      <c r="C63" s="14"/>
      <c r="D63" s="15">
        <v>3484600</v>
      </c>
      <c r="E63" s="20">
        <v>3484600</v>
      </c>
      <c r="F63" s="18"/>
    </row>
    <row r="64" spans="2:7">
      <c r="B64" s="13"/>
      <c r="C64" s="14"/>
      <c r="D64" s="15"/>
      <c r="E64" s="19" t="s">
        <v>58</v>
      </c>
      <c r="F64" s="18"/>
    </row>
    <row r="65" spans="2:7" ht="15" thickBot="1">
      <c r="B65" s="21" t="s">
        <v>79</v>
      </c>
      <c r="C65" s="22"/>
      <c r="D65" s="23">
        <f>+D61+D63</f>
        <v>10488059</v>
      </c>
      <c r="E65" s="68">
        <f>E61+E63</f>
        <v>9969006.4400000013</v>
      </c>
      <c r="F65" s="82">
        <f>D65-E65</f>
        <v>519052.55999999866</v>
      </c>
      <c r="G65" s="29" t="s">
        <v>80</v>
      </c>
    </row>
    <row r="66" spans="2:7">
      <c r="E66" s="43"/>
    </row>
    <row r="67" spans="2:7">
      <c r="B67" s="24"/>
    </row>
    <row r="68" spans="2:7">
      <c r="D68" s="44"/>
      <c r="E68" s="45"/>
    </row>
    <row r="69" spans="2:7">
      <c r="D69" s="46"/>
      <c r="E69" s="47"/>
    </row>
    <row r="70" spans="2:7">
      <c r="E70" s="47"/>
    </row>
    <row r="71" spans="2:7">
      <c r="E71" s="48"/>
    </row>
    <row r="85" spans="1:1">
      <c r="A85" s="25" t="s">
        <v>81</v>
      </c>
    </row>
  </sheetData>
  <mergeCells count="1">
    <mergeCell ref="B2:F2"/>
  </mergeCells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QzODg8L1VzZXJOYW1lPjxEYXRlVGltZT44LzMwLzIwMjMgNzoxMjozNiBQTTwvRGF0ZVRpbWU+PExhYmVsU3RyaW5nPlVuY2F0ZWdvcml6ZWQ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Props1.xml><?xml version="1.0" encoding="utf-8"?>
<ds:datastoreItem xmlns:ds="http://schemas.openxmlformats.org/officeDocument/2006/customXml" ds:itemID="{0BEB247B-2BD1-4E89-8599-2C6DF4EB445D}"/>
</file>

<file path=customXml/itemProps2.xml><?xml version="1.0" encoding="utf-8"?>
<ds:datastoreItem xmlns:ds="http://schemas.openxmlformats.org/officeDocument/2006/customXml" ds:itemID="{C76C8920-0D39-4A11-9C7C-81C457179F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Stroup</dc:creator>
  <cp:keywords/>
  <dc:description/>
  <cp:lastModifiedBy>Catherine Nichols</cp:lastModifiedBy>
  <cp:revision/>
  <dcterms:created xsi:type="dcterms:W3CDTF">2023-08-22T15:41:24Z</dcterms:created>
  <dcterms:modified xsi:type="dcterms:W3CDTF">2024-06-27T18:15:45Z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4ecad842-e01b-4be2-b443-acf3cb8ee79e</vt:lpwstr>
  </property>
  <property fmtid="{D5CDD505-2E9C-101B-9397-08002B2CF9AE}" pid="3" name="bjSaver">
    <vt:lpwstr>yjfSDJZunBCu2NsOufN4xcquy/47VRny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6" name="bjDocumentSecurityLabel">
    <vt:lpwstr>Uncategorized</vt:lpwstr>
  </property>
  <property fmtid="{D5CDD505-2E9C-101B-9397-08002B2CF9AE}" pid="7" name="MSIP_Label_574d496c-7ac4-4b13-81fd-698eca66b217_SiteId">
    <vt:lpwstr>15f3c881-6b03-4ff6-8559-77bf5177818f</vt:lpwstr>
  </property>
  <property fmtid="{D5CDD505-2E9C-101B-9397-08002B2CF9AE}" pid="8" name="MSIP_Label_574d496c-7ac4-4b13-81fd-698eca66b217_Name">
    <vt:lpwstr>Uncategorized</vt:lpwstr>
  </property>
  <property fmtid="{D5CDD505-2E9C-101B-9397-08002B2CF9AE}" pid="9" name="MSIP_Label_574d496c-7ac4-4b13-81fd-698eca66b217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{0BEB247B-2BD1-4E89-8599-2C6DF4EB445D}</vt:lpwstr>
  </property>
  <property fmtid="{D5CDD505-2E9C-101B-9397-08002B2CF9AE}" pid="12" name="MSIP_Label_2711b8ab-08de-4db1-8576-32dcb18ccac0_Enabled">
    <vt:lpwstr>true</vt:lpwstr>
  </property>
  <property fmtid="{D5CDD505-2E9C-101B-9397-08002B2CF9AE}" pid="13" name="MSIP_Label_2711b8ab-08de-4db1-8576-32dcb18ccac0_SetDate">
    <vt:lpwstr>2023-11-29T20:56:51Z</vt:lpwstr>
  </property>
  <property fmtid="{D5CDD505-2E9C-101B-9397-08002B2CF9AE}" pid="14" name="MSIP_Label_2711b8ab-08de-4db1-8576-32dcb18ccac0_Method">
    <vt:lpwstr>Standard</vt:lpwstr>
  </property>
  <property fmtid="{D5CDD505-2E9C-101B-9397-08002B2CF9AE}" pid="15" name="MSIP_Label_2711b8ab-08de-4db1-8576-32dcb18ccac0_Name">
    <vt:lpwstr>Confidential</vt:lpwstr>
  </property>
  <property fmtid="{D5CDD505-2E9C-101B-9397-08002B2CF9AE}" pid="16" name="MSIP_Label_2711b8ab-08de-4db1-8576-32dcb18ccac0_SiteId">
    <vt:lpwstr>e7066c90-b459-44c5-91f1-3581f3d1f082</vt:lpwstr>
  </property>
  <property fmtid="{D5CDD505-2E9C-101B-9397-08002B2CF9AE}" pid="17" name="MSIP_Label_2711b8ab-08de-4db1-8576-32dcb18ccac0_ActionId">
    <vt:lpwstr>79924b81-2d12-4661-9d50-d59f4210a102</vt:lpwstr>
  </property>
  <property fmtid="{D5CDD505-2E9C-101B-9397-08002B2CF9AE}" pid="18" name="MSIP_Label_2711b8ab-08de-4db1-8576-32dcb18ccac0_ContentBits">
    <vt:lpwstr>0</vt:lpwstr>
  </property>
</Properties>
</file>