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mleyhorn-my.sharepoint.com/personal/jonathan_ford_kimley-horn_com/Documents/Grants/MEGA/2024/ODOT/"/>
    </mc:Choice>
  </mc:AlternateContent>
  <xr:revisionPtr revIDLastSave="0" documentId="8_{8283F6E7-52A7-4FE2-8948-0622EC824F5A}" xr6:coauthVersionLast="47" xr6:coauthVersionMax="47" xr10:uidLastSave="{00000000-0000-0000-0000-000000000000}"/>
  <bookViews>
    <workbookView xWindow="-110" yWindow="-110" windowWidth="19420" windowHeight="11620" tabRatio="830" xr2:uid="{D9592330-F94D-418B-A55C-A04D45C285FD}"/>
  </bookViews>
  <sheets>
    <sheet name="Results" sheetId="3" r:id="rId1"/>
    <sheet name="Costs" sheetId="1" r:id="rId2"/>
    <sheet name="Travel Delay Savings" sheetId="2" r:id="rId3"/>
    <sheet name="Travel Reliability" sheetId="19" state="hidden" r:id="rId4"/>
    <sheet name="Emergency Response" sheetId="21" state="hidden" r:id="rId5"/>
    <sheet name="Emissions Savings" sheetId="14" r:id="rId6"/>
    <sheet name="Fuel Savings" sheetId="18" r:id="rId7"/>
    <sheet name="Noise" sheetId="22" state="hidden" r:id="rId8"/>
    <sheet name="Crash Reduction" sheetId="6" r:id="rId9"/>
    <sheet name=" Look Up Data" sheetId="5" r:id="rId10"/>
    <sheet name="Recreational Benefits" sheetId="25" state="hidden" r:id="rId11"/>
    <sheet name="Sheet2" sheetId="10" state="hidden" r:id="rId12"/>
    <sheet name="Sheet1" sheetId="9" state="hidden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2" l="1"/>
  <c r="F15" i="14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I12" i="6"/>
  <c r="I13" i="6"/>
  <c r="I14" i="6"/>
  <c r="I15" i="6"/>
  <c r="AI9" i="14" l="1"/>
  <c r="AI10" i="14"/>
  <c r="AI11" i="14"/>
  <c r="AI12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AA5" i="14"/>
  <c r="AB5" i="14"/>
  <c r="AC5" i="14"/>
  <c r="AD5" i="14"/>
  <c r="AE5" i="14"/>
  <c r="AF5" i="14"/>
  <c r="AG5" i="14"/>
  <c r="AH5" i="14"/>
  <c r="AI5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E6" i="14"/>
  <c r="E7" i="14"/>
  <c r="E5" i="14"/>
  <c r="D5" i="2"/>
  <c r="D15" i="2" l="1"/>
  <c r="D11" i="2"/>
  <c r="D22" i="2" s="1"/>
  <c r="D7" i="2"/>
  <c r="D19" i="2" s="1"/>
  <c r="D14" i="2"/>
  <c r="D10" i="2"/>
  <c r="D23" i="2" s="1"/>
  <c r="D6" i="2"/>
  <c r="D18" i="2" s="1"/>
  <c r="D20" i="2" s="1"/>
  <c r="H4" i="6"/>
  <c r="H5" i="6"/>
  <c r="H6" i="6"/>
  <c r="H7" i="6"/>
  <c r="H3" i="6"/>
  <c r="K10" i="3"/>
  <c r="F5" i="3"/>
  <c r="F6" i="3" s="1"/>
  <c r="AA11" i="6" l="1"/>
  <c r="AB11" i="6"/>
  <c r="AD11" i="6"/>
  <c r="AF11" i="6"/>
  <c r="AG11" i="6"/>
  <c r="AC11" i="6"/>
  <c r="J11" i="6"/>
  <c r="K11" i="6"/>
  <c r="L11" i="6"/>
  <c r="M11" i="6"/>
  <c r="N11" i="6"/>
  <c r="AH11" i="6"/>
  <c r="AK11" i="6"/>
  <c r="I11" i="6"/>
  <c r="O11" i="6"/>
  <c r="AI11" i="6"/>
  <c r="AJ11" i="6"/>
  <c r="AL11" i="6"/>
  <c r="P11" i="6"/>
  <c r="Q11" i="6"/>
  <c r="R11" i="6"/>
  <c r="S11" i="6"/>
  <c r="T11" i="6"/>
  <c r="U11" i="6"/>
  <c r="V11" i="6"/>
  <c r="W11" i="6"/>
  <c r="X11" i="6"/>
  <c r="Y11" i="6"/>
  <c r="AE11" i="6"/>
  <c r="Z11" i="6"/>
  <c r="D24" i="2"/>
  <c r="D25" i="2" s="1"/>
  <c r="E25" i="2" s="1"/>
  <c r="L10" i="3"/>
  <c r="AF32" i="14"/>
  <c r="AG32" i="14"/>
  <c r="AH32" i="14"/>
  <c r="AI32" i="14"/>
  <c r="AO10" i="3"/>
  <c r="F25" i="2" l="1"/>
  <c r="E11" i="14"/>
  <c r="E10" i="14"/>
  <c r="E12" i="14"/>
  <c r="E9" i="14"/>
  <c r="F3" i="14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N10" i="3"/>
  <c r="M10" i="3"/>
  <c r="L3" i="1"/>
  <c r="AF4" i="18"/>
  <c r="AF7" i="18" s="1"/>
  <c r="AG4" i="18"/>
  <c r="AG7" i="18" s="1"/>
  <c r="AH4" i="18"/>
  <c r="AH7" i="18" s="1"/>
  <c r="AI4" i="18"/>
  <c r="AI7" i="18" s="1"/>
  <c r="J9" i="6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AJ9" i="6" s="1"/>
  <c r="AK9" i="6" s="1"/>
  <c r="AL9" i="6" s="1"/>
  <c r="G25" i="2" l="1"/>
  <c r="F10" i="14"/>
  <c r="F12" i="14"/>
  <c r="F9" i="14"/>
  <c r="F11" i="14"/>
  <c r="D7" i="25"/>
  <c r="E7" i="25" s="1"/>
  <c r="F7" i="25" s="1"/>
  <c r="G7" i="25" s="1"/>
  <c r="H7" i="25" s="1"/>
  <c r="I7" i="25" s="1"/>
  <c r="J7" i="25" s="1"/>
  <c r="K7" i="25" s="1"/>
  <c r="L7" i="25" s="1"/>
  <c r="M7" i="25" s="1"/>
  <c r="N7" i="25" s="1"/>
  <c r="O7" i="25" s="1"/>
  <c r="P7" i="25" s="1"/>
  <c r="Q7" i="25" s="1"/>
  <c r="R7" i="25" s="1"/>
  <c r="S7" i="25" s="1"/>
  <c r="T7" i="25" s="1"/>
  <c r="U7" i="25" s="1"/>
  <c r="V7" i="25" s="1"/>
  <c r="W7" i="25" s="1"/>
  <c r="X7" i="25" s="1"/>
  <c r="Y7" i="25" s="1"/>
  <c r="Z7" i="25" s="1"/>
  <c r="AA7" i="25" s="1"/>
  <c r="AB7" i="25" s="1"/>
  <c r="AC7" i="25" s="1"/>
  <c r="AD7" i="25" s="1"/>
  <c r="AE7" i="25" s="1"/>
  <c r="AF7" i="25" s="1"/>
  <c r="AG7" i="25" s="1"/>
  <c r="H25" i="2" l="1"/>
  <c r="G10" i="14"/>
  <c r="G12" i="14"/>
  <c r="G9" i="14"/>
  <c r="G11" i="14"/>
  <c r="U5" i="25"/>
  <c r="V5" i="25"/>
  <c r="W5" i="25"/>
  <c r="X5" i="25"/>
  <c r="E5" i="25"/>
  <c r="Y5" i="25"/>
  <c r="F5" i="25"/>
  <c r="Z5" i="25"/>
  <c r="AA5" i="25"/>
  <c r="L5" i="25"/>
  <c r="N5" i="25"/>
  <c r="Q5" i="25"/>
  <c r="D5" i="25"/>
  <c r="D10" i="25" s="1"/>
  <c r="R5" i="25"/>
  <c r="G5" i="25"/>
  <c r="H5" i="25"/>
  <c r="I5" i="25"/>
  <c r="AD5" i="25"/>
  <c r="AG5" i="25"/>
  <c r="O5" i="25"/>
  <c r="AB5" i="25"/>
  <c r="AC5" i="25"/>
  <c r="J5" i="25"/>
  <c r="K5" i="25"/>
  <c r="AF5" i="25"/>
  <c r="M5" i="25"/>
  <c r="P5" i="25"/>
  <c r="S5" i="25"/>
  <c r="T5" i="25"/>
  <c r="AE5" i="25"/>
  <c r="I25" i="2" l="1"/>
  <c r="H10" i="14"/>
  <c r="H12" i="14"/>
  <c r="H9" i="14"/>
  <c r="H11" i="14"/>
  <c r="AE10" i="25"/>
  <c r="AE6" i="25"/>
  <c r="AE11" i="25" s="1"/>
  <c r="F10" i="25"/>
  <c r="F6" i="25"/>
  <c r="F11" i="25" s="1"/>
  <c r="O6" i="25"/>
  <c r="O11" i="25" s="1"/>
  <c r="O10" i="25"/>
  <c r="AA6" i="25"/>
  <c r="AA11" i="25" s="1"/>
  <c r="AA10" i="25"/>
  <c r="T6" i="25"/>
  <c r="T11" i="25" s="1"/>
  <c r="T10" i="25"/>
  <c r="AG6" i="25"/>
  <c r="AG11" i="25" s="1"/>
  <c r="AG10" i="25"/>
  <c r="Z6" i="25"/>
  <c r="Z11" i="25" s="1"/>
  <c r="Z10" i="25"/>
  <c r="S6" i="25"/>
  <c r="S11" i="25" s="1"/>
  <c r="S10" i="25"/>
  <c r="AD10" i="25"/>
  <c r="AD6" i="25"/>
  <c r="AD11" i="25" s="1"/>
  <c r="Y10" i="25"/>
  <c r="Y6" i="25"/>
  <c r="Y11" i="25" s="1"/>
  <c r="P10" i="25"/>
  <c r="P6" i="25"/>
  <c r="P11" i="25" s="1"/>
  <c r="AF10" i="25"/>
  <c r="AF6" i="25"/>
  <c r="AF11" i="25" s="1"/>
  <c r="W6" i="25"/>
  <c r="W11" i="25" s="1"/>
  <c r="W10" i="25"/>
  <c r="I10" i="25"/>
  <c r="I6" i="25"/>
  <c r="I11" i="25" s="1"/>
  <c r="E6" i="25"/>
  <c r="E11" i="25" s="1"/>
  <c r="E10" i="25"/>
  <c r="X10" i="25"/>
  <c r="X6" i="25"/>
  <c r="X11" i="25" s="1"/>
  <c r="M10" i="25"/>
  <c r="M6" i="25"/>
  <c r="M11" i="25" s="1"/>
  <c r="K10" i="25"/>
  <c r="K6" i="25"/>
  <c r="K11" i="25" s="1"/>
  <c r="R10" i="25"/>
  <c r="R6" i="25"/>
  <c r="R11" i="25" s="1"/>
  <c r="J6" i="25"/>
  <c r="J11" i="25" s="1"/>
  <c r="J10" i="25"/>
  <c r="AC10" i="25"/>
  <c r="AC6" i="25"/>
  <c r="AC11" i="25" s="1"/>
  <c r="V10" i="25"/>
  <c r="V6" i="25"/>
  <c r="V11" i="25" s="1"/>
  <c r="AB10" i="25"/>
  <c r="AB6" i="25"/>
  <c r="AB11" i="25" s="1"/>
  <c r="H10" i="25"/>
  <c r="H6" i="25"/>
  <c r="H11" i="25" s="1"/>
  <c r="G10" i="25"/>
  <c r="G6" i="25"/>
  <c r="G11" i="25" s="1"/>
  <c r="D6" i="25"/>
  <c r="D11" i="25" s="1"/>
  <c r="Q10" i="25"/>
  <c r="Q6" i="25"/>
  <c r="Q11" i="25" s="1"/>
  <c r="N10" i="25"/>
  <c r="N6" i="25"/>
  <c r="N11" i="25" s="1"/>
  <c r="U6" i="25"/>
  <c r="U11" i="25" s="1"/>
  <c r="U10" i="25"/>
  <c r="L10" i="25"/>
  <c r="L6" i="25"/>
  <c r="L11" i="25" s="1"/>
  <c r="J25" i="2" l="1"/>
  <c r="I10" i="14"/>
  <c r="I12" i="14"/>
  <c r="I11" i="14"/>
  <c r="I9" i="14"/>
  <c r="D4" i="25"/>
  <c r="K25" i="2" l="1"/>
  <c r="J12" i="14"/>
  <c r="J10" i="14"/>
  <c r="J11" i="14"/>
  <c r="J9" i="14"/>
  <c r="E6" i="3"/>
  <c r="E7" i="3"/>
  <c r="AG4" i="25"/>
  <c r="AC4" i="25"/>
  <c r="Y4" i="25"/>
  <c r="U4" i="25"/>
  <c r="Q4" i="25"/>
  <c r="M4" i="25"/>
  <c r="I4" i="25"/>
  <c r="E4" i="25"/>
  <c r="AE4" i="25"/>
  <c r="Z4" i="25"/>
  <c r="R4" i="25"/>
  <c r="F4" i="25"/>
  <c r="C2" i="25"/>
  <c r="D2" i="25" s="1"/>
  <c r="E2" i="25" s="1"/>
  <c r="F2" i="25" s="1"/>
  <c r="G2" i="25" s="1"/>
  <c r="H2" i="25" s="1"/>
  <c r="I2" i="25" s="1"/>
  <c r="J2" i="25" s="1"/>
  <c r="K2" i="25" s="1"/>
  <c r="L2" i="25" s="1"/>
  <c r="M2" i="25" s="1"/>
  <c r="N2" i="25" s="1"/>
  <c r="O2" i="25" s="1"/>
  <c r="P2" i="25" s="1"/>
  <c r="Q2" i="25" s="1"/>
  <c r="R2" i="25" s="1"/>
  <c r="S2" i="25" s="1"/>
  <c r="T2" i="25" s="1"/>
  <c r="U2" i="25" s="1"/>
  <c r="V2" i="25" s="1"/>
  <c r="W2" i="25" s="1"/>
  <c r="X2" i="25" s="1"/>
  <c r="Y2" i="25" s="1"/>
  <c r="Z2" i="25" s="1"/>
  <c r="AA2" i="25" s="1"/>
  <c r="AB2" i="25" s="1"/>
  <c r="AC2" i="25" s="1"/>
  <c r="AD2" i="25" s="1"/>
  <c r="AE2" i="25" s="1"/>
  <c r="AF2" i="25" s="1"/>
  <c r="AG2" i="25" s="1"/>
  <c r="L25" i="2" l="1"/>
  <c r="K9" i="14"/>
  <c r="K11" i="14"/>
  <c r="K10" i="14"/>
  <c r="K12" i="14"/>
  <c r="N4" i="25"/>
  <c r="W4" i="25"/>
  <c r="G12" i="25"/>
  <c r="O12" i="25"/>
  <c r="W12" i="25"/>
  <c r="AE12" i="25"/>
  <c r="D7" i="3"/>
  <c r="D6" i="3"/>
  <c r="C7" i="3"/>
  <c r="C6" i="3"/>
  <c r="F12" i="25"/>
  <c r="J12" i="25"/>
  <c r="N12" i="25"/>
  <c r="R12" i="25"/>
  <c r="V12" i="25"/>
  <c r="Z12" i="25"/>
  <c r="AD12" i="25"/>
  <c r="J4" i="25"/>
  <c r="V4" i="25"/>
  <c r="L4" i="25"/>
  <c r="P4" i="25"/>
  <c r="X4" i="25"/>
  <c r="AF4" i="25"/>
  <c r="K12" i="25"/>
  <c r="S12" i="25"/>
  <c r="AA12" i="25"/>
  <c r="O4" i="25"/>
  <c r="G4" i="25"/>
  <c r="K4" i="25"/>
  <c r="S4" i="25"/>
  <c r="AA4" i="25"/>
  <c r="AD4" i="25"/>
  <c r="H12" i="25"/>
  <c r="T12" i="25"/>
  <c r="AB12" i="25"/>
  <c r="D12" i="25"/>
  <c r="L12" i="25"/>
  <c r="P12" i="25"/>
  <c r="X12" i="25"/>
  <c r="AF12" i="25"/>
  <c r="I12" i="25"/>
  <c r="Y12" i="25"/>
  <c r="AG12" i="25"/>
  <c r="H4" i="25"/>
  <c r="T4" i="25"/>
  <c r="AB4" i="25"/>
  <c r="E12" i="25"/>
  <c r="Q12" i="25"/>
  <c r="AC12" i="25"/>
  <c r="M25" i="2" l="1"/>
  <c r="L11" i="14"/>
  <c r="L12" i="14"/>
  <c r="L9" i="14"/>
  <c r="L10" i="14"/>
  <c r="U12" i="25"/>
  <c r="M12" i="25"/>
  <c r="N25" i="2" l="1"/>
  <c r="M9" i="14"/>
  <c r="M11" i="14"/>
  <c r="M12" i="14"/>
  <c r="M10" i="14"/>
  <c r="F3" i="1"/>
  <c r="E66" i="5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O25" i="2" l="1"/>
  <c r="N9" i="14"/>
  <c r="N11" i="14"/>
  <c r="N10" i="14"/>
  <c r="N12" i="14"/>
  <c r="C9" i="21"/>
  <c r="D2" i="21"/>
  <c r="E2" i="21" s="1"/>
  <c r="F2" i="21" s="1"/>
  <c r="G2" i="21" s="1"/>
  <c r="H2" i="21" s="1"/>
  <c r="I2" i="21" s="1"/>
  <c r="J2" i="21" s="1"/>
  <c r="K2" i="21" s="1"/>
  <c r="L2" i="21" s="1"/>
  <c r="M2" i="21" s="1"/>
  <c r="N2" i="21" s="1"/>
  <c r="O2" i="21" s="1"/>
  <c r="P2" i="21" s="1"/>
  <c r="Q2" i="21" s="1"/>
  <c r="R2" i="21" s="1"/>
  <c r="S2" i="21" s="1"/>
  <c r="T2" i="21" s="1"/>
  <c r="U2" i="21" s="1"/>
  <c r="V2" i="21" s="1"/>
  <c r="W2" i="21" s="1"/>
  <c r="X2" i="21" s="1"/>
  <c r="Y2" i="21" s="1"/>
  <c r="Z2" i="21" s="1"/>
  <c r="C2" i="21"/>
  <c r="P25" i="2" l="1"/>
  <c r="O9" i="14"/>
  <c r="O11" i="14"/>
  <c r="O10" i="14"/>
  <c r="O12" i="14"/>
  <c r="B10" i="21"/>
  <c r="Z8" i="21"/>
  <c r="Z9" i="21" s="1"/>
  <c r="Y8" i="21"/>
  <c r="X8" i="21"/>
  <c r="W8" i="21"/>
  <c r="V8" i="21"/>
  <c r="U8" i="21"/>
  <c r="U9" i="21" s="1"/>
  <c r="T8" i="21"/>
  <c r="T9" i="21" s="1"/>
  <c r="S8" i="21"/>
  <c r="S9" i="21" s="1"/>
  <c r="R8" i="21"/>
  <c r="R9" i="21" s="1"/>
  <c r="Q8" i="21"/>
  <c r="P8" i="21"/>
  <c r="O8" i="21"/>
  <c r="N8" i="21"/>
  <c r="M8" i="21"/>
  <c r="M9" i="21" s="1"/>
  <c r="L8" i="21"/>
  <c r="L9" i="21" s="1"/>
  <c r="K8" i="21"/>
  <c r="K9" i="21" s="1"/>
  <c r="J8" i="21"/>
  <c r="J9" i="21" s="1"/>
  <c r="I8" i="21"/>
  <c r="H8" i="21"/>
  <c r="G8" i="21"/>
  <c r="F8" i="21"/>
  <c r="E8" i="21"/>
  <c r="E9" i="21" s="1"/>
  <c r="D8" i="21"/>
  <c r="D9" i="21" s="1"/>
  <c r="C8" i="21"/>
  <c r="B8" i="21"/>
  <c r="B9" i="21" s="1"/>
  <c r="B16" i="5"/>
  <c r="B14" i="22"/>
  <c r="B10" i="22"/>
  <c r="B6" i="22"/>
  <c r="Y9" i="21"/>
  <c r="X9" i="21"/>
  <c r="W9" i="21"/>
  <c r="V9" i="21"/>
  <c r="Q9" i="21"/>
  <c r="P9" i="21"/>
  <c r="O9" i="21"/>
  <c r="N9" i="21"/>
  <c r="I9" i="21"/>
  <c r="H9" i="21"/>
  <c r="G9" i="21"/>
  <c r="F9" i="21"/>
  <c r="Q25" i="2" l="1"/>
  <c r="P9" i="14"/>
  <c r="P11" i="14"/>
  <c r="P10" i="14"/>
  <c r="P12" i="14"/>
  <c r="B14" i="19"/>
  <c r="B4" i="19"/>
  <c r="D2" i="6"/>
  <c r="E2" i="6" s="1"/>
  <c r="F2" i="6" s="1"/>
  <c r="G2" i="6" s="1"/>
  <c r="F12" i="6"/>
  <c r="R25" i="2" l="1"/>
  <c r="Q9" i="14"/>
  <c r="Q11" i="14"/>
  <c r="Q10" i="14"/>
  <c r="Q12" i="14"/>
  <c r="E10" i="2"/>
  <c r="E9" i="2"/>
  <c r="C4" i="19"/>
  <c r="S25" i="2" l="1"/>
  <c r="R9" i="14"/>
  <c r="R11" i="14"/>
  <c r="R10" i="14"/>
  <c r="R12" i="14"/>
  <c r="B4" i="18"/>
  <c r="E28" i="2"/>
  <c r="E29" i="2" s="1"/>
  <c r="F9" i="2"/>
  <c r="G9" i="2" s="1"/>
  <c r="H9" i="2" s="1"/>
  <c r="C4" i="18"/>
  <c r="T25" i="2" l="1"/>
  <c r="S9" i="14"/>
  <c r="S11" i="14"/>
  <c r="S10" i="14"/>
  <c r="S12" i="14"/>
  <c r="D4" i="18"/>
  <c r="F28" i="2"/>
  <c r="C14" i="19"/>
  <c r="D14" i="19" s="1"/>
  <c r="E14" i="19" s="1"/>
  <c r="H3" i="19"/>
  <c r="W17" i="19"/>
  <c r="C2" i="19"/>
  <c r="D2" i="19" s="1"/>
  <c r="E2" i="19" s="1"/>
  <c r="F2" i="19" s="1"/>
  <c r="G2" i="19" s="1"/>
  <c r="H2" i="19" s="1"/>
  <c r="I2" i="19" s="1"/>
  <c r="J2" i="19" s="1"/>
  <c r="K2" i="19" s="1"/>
  <c r="L2" i="19" s="1"/>
  <c r="M2" i="19" s="1"/>
  <c r="N2" i="19" s="1"/>
  <c r="O2" i="19" s="1"/>
  <c r="P2" i="19" s="1"/>
  <c r="Q2" i="19" s="1"/>
  <c r="R2" i="19" s="1"/>
  <c r="S2" i="19" s="1"/>
  <c r="T2" i="19" s="1"/>
  <c r="U2" i="19" s="1"/>
  <c r="V2" i="19" s="1"/>
  <c r="W2" i="19" s="1"/>
  <c r="X2" i="19" s="1"/>
  <c r="Y2" i="19" s="1"/>
  <c r="Z2" i="19" s="1"/>
  <c r="C2" i="18"/>
  <c r="D2" i="18" s="1"/>
  <c r="E2" i="18" s="1"/>
  <c r="F2" i="18" s="1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Q2" i="18" s="1"/>
  <c r="R2" i="18" s="1"/>
  <c r="S2" i="18" s="1"/>
  <c r="T2" i="18" s="1"/>
  <c r="U2" i="18" s="1"/>
  <c r="V2" i="18" s="1"/>
  <c r="W2" i="18" s="1"/>
  <c r="X2" i="18" s="1"/>
  <c r="Y2" i="18" s="1"/>
  <c r="Z2" i="18" s="1"/>
  <c r="AA2" i="18" s="1"/>
  <c r="AB2" i="18" s="1"/>
  <c r="AC2" i="18" s="1"/>
  <c r="AD2" i="18" s="1"/>
  <c r="AE2" i="18" s="1"/>
  <c r="AF2" i="18" s="1"/>
  <c r="AG2" i="18" s="1"/>
  <c r="AH2" i="18" s="1"/>
  <c r="AI2" i="18" s="1"/>
  <c r="U25" i="2" l="1"/>
  <c r="T9" i="14"/>
  <c r="T11" i="14"/>
  <c r="T10" i="14"/>
  <c r="T12" i="14"/>
  <c r="AG10" i="18"/>
  <c r="AF10" i="18"/>
  <c r="AI10" i="18"/>
  <c r="AH10" i="18"/>
  <c r="B10" i="18"/>
  <c r="E4" i="18"/>
  <c r="G28" i="2"/>
  <c r="P7" i="19"/>
  <c r="C17" i="19"/>
  <c r="B15" i="19"/>
  <c r="B16" i="19" s="1"/>
  <c r="E17" i="19"/>
  <c r="Q17" i="19"/>
  <c r="U17" i="19"/>
  <c r="L7" i="19"/>
  <c r="O7" i="19"/>
  <c r="R17" i="19"/>
  <c r="C7" i="19"/>
  <c r="S7" i="19"/>
  <c r="F17" i="19"/>
  <c r="V17" i="19"/>
  <c r="D7" i="19"/>
  <c r="T7" i="19"/>
  <c r="I17" i="19"/>
  <c r="Y17" i="19"/>
  <c r="G7" i="19"/>
  <c r="W7" i="19"/>
  <c r="J17" i="19"/>
  <c r="Z17" i="19"/>
  <c r="H7" i="19"/>
  <c r="X7" i="19"/>
  <c r="M17" i="19"/>
  <c r="K7" i="19"/>
  <c r="B17" i="19"/>
  <c r="N17" i="19"/>
  <c r="J7" i="19"/>
  <c r="R7" i="19"/>
  <c r="Z7" i="19"/>
  <c r="H17" i="19"/>
  <c r="P17" i="19"/>
  <c r="X17" i="19"/>
  <c r="E7" i="19"/>
  <c r="M7" i="19"/>
  <c r="U7" i="19"/>
  <c r="K17" i="19"/>
  <c r="S17" i="19"/>
  <c r="F7" i="19"/>
  <c r="N7" i="19"/>
  <c r="V7" i="19"/>
  <c r="D17" i="19"/>
  <c r="L17" i="19"/>
  <c r="T17" i="19"/>
  <c r="B7" i="19"/>
  <c r="I7" i="19"/>
  <c r="Q7" i="19"/>
  <c r="Y7" i="19"/>
  <c r="G17" i="19"/>
  <c r="O17" i="19"/>
  <c r="F14" i="19"/>
  <c r="F10" i="2"/>
  <c r="V25" i="2" l="1"/>
  <c r="U10" i="14"/>
  <c r="U12" i="14"/>
  <c r="U9" i="14"/>
  <c r="U11" i="14"/>
  <c r="F4" i="18"/>
  <c r="H28" i="2"/>
  <c r="B18" i="19"/>
  <c r="B5" i="19"/>
  <c r="B6" i="19" s="1"/>
  <c r="B8" i="19" s="1"/>
  <c r="E15" i="19"/>
  <c r="E16" i="19" s="1"/>
  <c r="E18" i="19" s="1"/>
  <c r="D15" i="19"/>
  <c r="D16" i="19" s="1"/>
  <c r="D18" i="19" s="1"/>
  <c r="C15" i="19"/>
  <c r="C16" i="19" s="1"/>
  <c r="C18" i="19" s="1"/>
  <c r="G14" i="19"/>
  <c r="F15" i="19"/>
  <c r="F16" i="19" s="1"/>
  <c r="F18" i="19" s="1"/>
  <c r="C5" i="19"/>
  <c r="C6" i="19" s="1"/>
  <c r="C8" i="19" s="1"/>
  <c r="D4" i="19"/>
  <c r="B7" i="18"/>
  <c r="C10" i="18"/>
  <c r="G10" i="2"/>
  <c r="J10" i="6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AJ10" i="6" s="1"/>
  <c r="G2" i="3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W25" i="2" l="1"/>
  <c r="V10" i="14"/>
  <c r="V12" i="14"/>
  <c r="V9" i="14"/>
  <c r="V11" i="14"/>
  <c r="AK10" i="6"/>
  <c r="AL10" i="6" s="1"/>
  <c r="G4" i="18"/>
  <c r="I28" i="2"/>
  <c r="C7" i="18"/>
  <c r="H14" i="19"/>
  <c r="G15" i="19"/>
  <c r="G16" i="19" s="1"/>
  <c r="G18" i="19" s="1"/>
  <c r="E4" i="19"/>
  <c r="D5" i="19"/>
  <c r="D6" i="19" s="1"/>
  <c r="D8" i="19" s="1"/>
  <c r="H10" i="2"/>
  <c r="X25" i="2" l="1"/>
  <c r="W10" i="14"/>
  <c r="W12" i="14"/>
  <c r="W9" i="14"/>
  <c r="W11" i="14"/>
  <c r="H4" i="18"/>
  <c r="J28" i="2"/>
  <c r="H15" i="19"/>
  <c r="H16" i="19" s="1"/>
  <c r="H18" i="19" s="1"/>
  <c r="I14" i="19"/>
  <c r="F4" i="19"/>
  <c r="E5" i="19"/>
  <c r="E6" i="19" s="1"/>
  <c r="E8" i="19" s="1"/>
  <c r="D7" i="18"/>
  <c r="D10" i="18"/>
  <c r="I9" i="2"/>
  <c r="I10" i="2"/>
  <c r="M22" i="5"/>
  <c r="L22" i="5"/>
  <c r="K22" i="5"/>
  <c r="M35" i="5"/>
  <c r="L35" i="5"/>
  <c r="M34" i="5"/>
  <c r="L34" i="5"/>
  <c r="M33" i="5"/>
  <c r="L33" i="5"/>
  <c r="M32" i="5"/>
  <c r="L32" i="5"/>
  <c r="L30" i="5"/>
  <c r="L29" i="5"/>
  <c r="L28" i="5"/>
  <c r="L27" i="5"/>
  <c r="M30" i="5"/>
  <c r="M29" i="5"/>
  <c r="M28" i="5"/>
  <c r="M27" i="5"/>
  <c r="L25" i="5"/>
  <c r="L24" i="5"/>
  <c r="L23" i="5"/>
  <c r="M25" i="5"/>
  <c r="M24" i="5"/>
  <c r="M23" i="5"/>
  <c r="Y25" i="2" l="1"/>
  <c r="X10" i="14"/>
  <c r="X12" i="14"/>
  <c r="X9" i="14"/>
  <c r="X11" i="14"/>
  <c r="I4" i="18"/>
  <c r="K28" i="2"/>
  <c r="J14" i="19"/>
  <c r="I15" i="19"/>
  <c r="I16" i="19" s="1"/>
  <c r="I18" i="19" s="1"/>
  <c r="G4" i="19"/>
  <c r="F5" i="19"/>
  <c r="F6" i="19" s="1"/>
  <c r="F8" i="19" s="1"/>
  <c r="J9" i="2"/>
  <c r="E10" i="18"/>
  <c r="E7" i="18"/>
  <c r="J10" i="2"/>
  <c r="K23" i="5"/>
  <c r="K24" i="5"/>
  <c r="K25" i="5"/>
  <c r="K27" i="5"/>
  <c r="K28" i="5"/>
  <c r="K29" i="5"/>
  <c r="K30" i="5"/>
  <c r="K32" i="5"/>
  <c r="K33" i="5"/>
  <c r="K34" i="5"/>
  <c r="K35" i="5"/>
  <c r="F21" i="5"/>
  <c r="G21" i="5" s="1"/>
  <c r="H21" i="5" s="1"/>
  <c r="I21" i="5" s="1"/>
  <c r="Z25" i="2" l="1"/>
  <c r="Y10" i="14"/>
  <c r="Y12" i="14"/>
  <c r="Y11" i="14"/>
  <c r="Y9" i="14"/>
  <c r="J4" i="18"/>
  <c r="L28" i="2"/>
  <c r="K14" i="19"/>
  <c r="J15" i="19"/>
  <c r="J16" i="19" s="1"/>
  <c r="J18" i="19" s="1"/>
  <c r="H4" i="19"/>
  <c r="G5" i="19"/>
  <c r="G6" i="19" s="1"/>
  <c r="G8" i="19" s="1"/>
  <c r="F10" i="18"/>
  <c r="F7" i="18"/>
  <c r="K9" i="2"/>
  <c r="K10" i="2"/>
  <c r="B10" i="5"/>
  <c r="AA25" i="2" l="1"/>
  <c r="Z10" i="14"/>
  <c r="Z12" i="14"/>
  <c r="Z11" i="14"/>
  <c r="Z9" i="14"/>
  <c r="M28" i="2"/>
  <c r="L14" i="19"/>
  <c r="K15" i="19"/>
  <c r="K16" i="19" s="1"/>
  <c r="K18" i="19" s="1"/>
  <c r="I4" i="19"/>
  <c r="H5" i="19"/>
  <c r="H6" i="19" s="1"/>
  <c r="H8" i="19" s="1"/>
  <c r="G7" i="18"/>
  <c r="G10" i="18"/>
  <c r="L9" i="2"/>
  <c r="L10" i="2"/>
  <c r="D17" i="14"/>
  <c r="D19" i="14"/>
  <c r="D22" i="14"/>
  <c r="D24" i="14"/>
  <c r="D27" i="14"/>
  <c r="D44" i="14" s="1"/>
  <c r="D29" i="14"/>
  <c r="D46" i="14" s="1"/>
  <c r="B24" i="14"/>
  <c r="E17" i="14"/>
  <c r="E19" i="14"/>
  <c r="E22" i="14"/>
  <c r="E24" i="14"/>
  <c r="E27" i="14"/>
  <c r="E44" i="14" s="1"/>
  <c r="E29" i="14"/>
  <c r="E46" i="14" s="1"/>
  <c r="B25" i="14"/>
  <c r="F17" i="14"/>
  <c r="F19" i="14"/>
  <c r="F22" i="14"/>
  <c r="F24" i="14"/>
  <c r="F27" i="14"/>
  <c r="F29" i="14"/>
  <c r="B27" i="14"/>
  <c r="B44" i="14" s="1"/>
  <c r="F28" i="14"/>
  <c r="C19" i="14"/>
  <c r="C27" i="14"/>
  <c r="C44" i="14" s="1"/>
  <c r="B23" i="14"/>
  <c r="C18" i="14"/>
  <c r="C20" i="14"/>
  <c r="C23" i="14"/>
  <c r="C25" i="14"/>
  <c r="C28" i="14"/>
  <c r="C45" i="14" s="1"/>
  <c r="C30" i="14"/>
  <c r="C47" i="14" s="1"/>
  <c r="B18" i="14"/>
  <c r="B28" i="14"/>
  <c r="B45" i="14" s="1"/>
  <c r="E18" i="14"/>
  <c r="E30" i="14"/>
  <c r="E47" i="14" s="1"/>
  <c r="B30" i="14"/>
  <c r="B47" i="14" s="1"/>
  <c r="F20" i="14"/>
  <c r="B22" i="14"/>
  <c r="C22" i="14"/>
  <c r="C29" i="14"/>
  <c r="C46" i="14" s="1"/>
  <c r="D18" i="14"/>
  <c r="D20" i="14"/>
  <c r="D23" i="14"/>
  <c r="D25" i="14"/>
  <c r="D28" i="14"/>
  <c r="D45" i="14" s="1"/>
  <c r="D30" i="14"/>
  <c r="D47" i="14" s="1"/>
  <c r="B19" i="14"/>
  <c r="B29" i="14"/>
  <c r="B46" i="14" s="1"/>
  <c r="E20" i="14"/>
  <c r="E23" i="14"/>
  <c r="E25" i="14"/>
  <c r="E28" i="14"/>
  <c r="E45" i="14" s="1"/>
  <c r="B20" i="14"/>
  <c r="F18" i="14"/>
  <c r="F23" i="14"/>
  <c r="F25" i="14"/>
  <c r="F30" i="14"/>
  <c r="B17" i="14"/>
  <c r="B34" i="14" s="1"/>
  <c r="C17" i="14"/>
  <c r="C24" i="14"/>
  <c r="AB25" i="2" l="1"/>
  <c r="AA10" i="14"/>
  <c r="AA12" i="14"/>
  <c r="AA11" i="14"/>
  <c r="AA9" i="14"/>
  <c r="E4" i="14"/>
  <c r="F4" i="14"/>
  <c r="O28" i="2"/>
  <c r="K4" i="18"/>
  <c r="N28" i="2"/>
  <c r="G20" i="14"/>
  <c r="G19" i="14"/>
  <c r="G17" i="14"/>
  <c r="G18" i="14"/>
  <c r="L15" i="19"/>
  <c r="L16" i="19" s="1"/>
  <c r="L18" i="19" s="1"/>
  <c r="M14" i="19"/>
  <c r="J4" i="19"/>
  <c r="I5" i="19"/>
  <c r="I6" i="19" s="1"/>
  <c r="I8" i="19" s="1"/>
  <c r="H10" i="18"/>
  <c r="H7" i="18"/>
  <c r="M9" i="2"/>
  <c r="C39" i="14"/>
  <c r="B42" i="14"/>
  <c r="C42" i="14"/>
  <c r="C40" i="14"/>
  <c r="D41" i="14"/>
  <c r="E42" i="14"/>
  <c r="E41" i="14"/>
  <c r="D39" i="14"/>
  <c r="C41" i="14"/>
  <c r="D40" i="14"/>
  <c r="E40" i="14"/>
  <c r="E39" i="14"/>
  <c r="B39" i="14"/>
  <c r="D42" i="14"/>
  <c r="B40" i="14"/>
  <c r="B41" i="14"/>
  <c r="M10" i="2"/>
  <c r="G28" i="14"/>
  <c r="F45" i="14"/>
  <c r="F46" i="14"/>
  <c r="G29" i="14"/>
  <c r="G25" i="14"/>
  <c r="F42" i="14"/>
  <c r="G23" i="14"/>
  <c r="F40" i="14"/>
  <c r="G27" i="14"/>
  <c r="F44" i="14"/>
  <c r="G24" i="14"/>
  <c r="F41" i="14"/>
  <c r="G30" i="14"/>
  <c r="F47" i="14"/>
  <c r="G22" i="14"/>
  <c r="F39" i="14"/>
  <c r="AC25" i="2" l="1"/>
  <c r="AB10" i="14"/>
  <c r="AB12" i="14"/>
  <c r="AB9" i="14"/>
  <c r="AB11" i="14"/>
  <c r="G4" i="14"/>
  <c r="L4" i="18"/>
  <c r="L10" i="18" s="1"/>
  <c r="H19" i="14"/>
  <c r="H20" i="14"/>
  <c r="H18" i="14"/>
  <c r="H17" i="14"/>
  <c r="M15" i="19"/>
  <c r="M16" i="19" s="1"/>
  <c r="M18" i="19" s="1"/>
  <c r="N14" i="19"/>
  <c r="K4" i="19"/>
  <c r="J5" i="19"/>
  <c r="J6" i="19" s="1"/>
  <c r="J8" i="19" s="1"/>
  <c r="I7" i="18"/>
  <c r="I10" i="18"/>
  <c r="N9" i="2"/>
  <c r="O9" i="2" s="1"/>
  <c r="P9" i="2" s="1"/>
  <c r="Q9" i="2" s="1"/>
  <c r="R9" i="2" s="1"/>
  <c r="S9" i="2" s="1"/>
  <c r="T9" i="2" s="1"/>
  <c r="U9" i="2" s="1"/>
  <c r="V9" i="2" s="1"/>
  <c r="W9" i="2" s="1"/>
  <c r="X9" i="2" s="1"/>
  <c r="Y9" i="2" s="1"/>
  <c r="Z9" i="2" s="1"/>
  <c r="AA9" i="2" s="1"/>
  <c r="AB9" i="2" s="1"/>
  <c r="AC9" i="2" s="1"/>
  <c r="AD9" i="2" s="1"/>
  <c r="AE9" i="2" s="1"/>
  <c r="AF9" i="2" s="1"/>
  <c r="N10" i="2"/>
  <c r="H22" i="14"/>
  <c r="G39" i="14"/>
  <c r="H30" i="14"/>
  <c r="G47" i="14"/>
  <c r="H29" i="14"/>
  <c r="G46" i="14"/>
  <c r="H23" i="14"/>
  <c r="G40" i="14"/>
  <c r="H25" i="14"/>
  <c r="G42" i="14"/>
  <c r="H24" i="14"/>
  <c r="G41" i="14"/>
  <c r="H27" i="14"/>
  <c r="G44" i="14"/>
  <c r="H28" i="14"/>
  <c r="G45" i="14"/>
  <c r="G32" i="14"/>
  <c r="H32" i="14" s="1"/>
  <c r="I32" i="14" s="1"/>
  <c r="J32" i="14" s="1"/>
  <c r="K32" i="14" s="1"/>
  <c r="L32" i="14" s="1"/>
  <c r="M32" i="14" s="1"/>
  <c r="N32" i="14" s="1"/>
  <c r="O32" i="14" s="1"/>
  <c r="P32" i="14" s="1"/>
  <c r="Q32" i="14" s="1"/>
  <c r="R32" i="14" s="1"/>
  <c r="S32" i="14" s="1"/>
  <c r="T32" i="14" s="1"/>
  <c r="U32" i="14" s="1"/>
  <c r="V32" i="14" s="1"/>
  <c r="W32" i="14" s="1"/>
  <c r="X32" i="14" s="1"/>
  <c r="Y32" i="14" s="1"/>
  <c r="Z32" i="14" s="1"/>
  <c r="AA32" i="14" s="1"/>
  <c r="AB32" i="14" s="1"/>
  <c r="AC32" i="14" s="1"/>
  <c r="AD32" i="14" s="1"/>
  <c r="AE32" i="14" s="1"/>
  <c r="E37" i="5"/>
  <c r="F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Q37" i="5" s="1"/>
  <c r="R37" i="5" s="1"/>
  <c r="S37" i="5" s="1"/>
  <c r="T37" i="5" s="1"/>
  <c r="U37" i="5" s="1"/>
  <c r="V37" i="5" s="1"/>
  <c r="W37" i="5" s="1"/>
  <c r="X37" i="5" s="1"/>
  <c r="Y37" i="5" s="1"/>
  <c r="Z37" i="5" s="1"/>
  <c r="AA37" i="5" s="1"/>
  <c r="AB37" i="5" s="1"/>
  <c r="AC37" i="5" s="1"/>
  <c r="AD37" i="5" s="1"/>
  <c r="AE37" i="5" s="1"/>
  <c r="AF37" i="5" s="1"/>
  <c r="AG37" i="5" s="1"/>
  <c r="AH37" i="5" s="1"/>
  <c r="AI37" i="5" s="1"/>
  <c r="AJ37" i="5" s="1"/>
  <c r="AK37" i="5" s="1"/>
  <c r="AL37" i="5" s="1"/>
  <c r="AM37" i="5" s="1"/>
  <c r="AN37" i="5" s="1"/>
  <c r="AO37" i="5" s="1"/>
  <c r="AD25" i="2" l="1"/>
  <c r="AC10" i="14"/>
  <c r="AC12" i="14"/>
  <c r="AC11" i="14"/>
  <c r="AC9" i="14"/>
  <c r="L7" i="18"/>
  <c r="M4" i="18"/>
  <c r="P28" i="2"/>
  <c r="H4" i="14"/>
  <c r="AG9" i="2"/>
  <c r="O10" i="2"/>
  <c r="I18" i="14"/>
  <c r="I20" i="14"/>
  <c r="I17" i="14"/>
  <c r="I19" i="14"/>
  <c r="O14" i="19"/>
  <c r="N15" i="19"/>
  <c r="N16" i="19" s="1"/>
  <c r="N18" i="19" s="1"/>
  <c r="L4" i="19"/>
  <c r="K5" i="19"/>
  <c r="K6" i="19" s="1"/>
  <c r="K8" i="19" s="1"/>
  <c r="J7" i="18"/>
  <c r="J10" i="18"/>
  <c r="I28" i="14"/>
  <c r="H45" i="14"/>
  <c r="I23" i="14"/>
  <c r="H40" i="14"/>
  <c r="I30" i="14"/>
  <c r="H47" i="14"/>
  <c r="I27" i="14"/>
  <c r="H44" i="14"/>
  <c r="I29" i="14"/>
  <c r="H46" i="14"/>
  <c r="I24" i="14"/>
  <c r="H41" i="14"/>
  <c r="I25" i="14"/>
  <c r="H42" i="14"/>
  <c r="I22" i="14"/>
  <c r="H39" i="14"/>
  <c r="C3" i="1"/>
  <c r="D3" i="1" s="1"/>
  <c r="E3" i="1" s="1"/>
  <c r="G3" i="1" s="1"/>
  <c r="H3" i="1" s="1"/>
  <c r="I3" i="1" s="1"/>
  <c r="J3" i="1" s="1"/>
  <c r="K3" i="1" s="1"/>
  <c r="M3" i="1" s="1"/>
  <c r="N3" i="1" s="1"/>
  <c r="O3" i="1" s="1"/>
  <c r="P3" i="1" s="1"/>
  <c r="Q3" i="1" s="1"/>
  <c r="G15" i="14"/>
  <c r="H15" i="14" s="1"/>
  <c r="I15" i="14" s="1"/>
  <c r="J15" i="14" s="1"/>
  <c r="K15" i="14" s="1"/>
  <c r="L15" i="14" s="1"/>
  <c r="M15" i="14" s="1"/>
  <c r="N15" i="14" s="1"/>
  <c r="O15" i="14" s="1"/>
  <c r="P15" i="14" s="1"/>
  <c r="Q15" i="14" s="1"/>
  <c r="R15" i="14" s="1"/>
  <c r="S15" i="14" s="1"/>
  <c r="T15" i="14" s="1"/>
  <c r="U15" i="14" s="1"/>
  <c r="V15" i="14" s="1"/>
  <c r="W15" i="14" s="1"/>
  <c r="X15" i="14" s="1"/>
  <c r="Y15" i="14" s="1"/>
  <c r="Z15" i="14" s="1"/>
  <c r="AA15" i="14" s="1"/>
  <c r="AB15" i="14" s="1"/>
  <c r="AC15" i="14" s="1"/>
  <c r="AD15" i="14" s="1"/>
  <c r="AE15" i="14" s="1"/>
  <c r="AF15" i="14" s="1"/>
  <c r="AG15" i="14" s="1"/>
  <c r="AH15" i="14" s="1"/>
  <c r="AI15" i="14" s="1"/>
  <c r="G3" i="14"/>
  <c r="AE25" i="2" l="1"/>
  <c r="AD10" i="14"/>
  <c r="AD12" i="14"/>
  <c r="AD11" i="14"/>
  <c r="AD9" i="14"/>
  <c r="I4" i="14"/>
  <c r="M7" i="18"/>
  <c r="M10" i="18"/>
  <c r="N4" i="18"/>
  <c r="Q28" i="2"/>
  <c r="AH9" i="2"/>
  <c r="O29" i="2"/>
  <c r="P10" i="2"/>
  <c r="J17" i="14"/>
  <c r="J20" i="14"/>
  <c r="J19" i="14"/>
  <c r="J18" i="14"/>
  <c r="P14" i="19"/>
  <c r="O15" i="19"/>
  <c r="O16" i="19" s="1"/>
  <c r="O18" i="19" s="1"/>
  <c r="M4" i="19"/>
  <c r="L5" i="19"/>
  <c r="L6" i="19" s="1"/>
  <c r="L8" i="19" s="1"/>
  <c r="K10" i="18"/>
  <c r="K7" i="18"/>
  <c r="J30" i="14"/>
  <c r="I47" i="14"/>
  <c r="J24" i="14"/>
  <c r="I41" i="14"/>
  <c r="J23" i="14"/>
  <c r="I40" i="14"/>
  <c r="J27" i="14"/>
  <c r="I44" i="14"/>
  <c r="J22" i="14"/>
  <c r="I39" i="14"/>
  <c r="J25" i="14"/>
  <c r="I42" i="14"/>
  <c r="J29" i="14"/>
  <c r="I46" i="14"/>
  <c r="J28" i="14"/>
  <c r="I45" i="14"/>
  <c r="AF25" i="2" l="1"/>
  <c r="AE9" i="14"/>
  <c r="AE11" i="14"/>
  <c r="AE10" i="14"/>
  <c r="AE12" i="14"/>
  <c r="J4" i="14"/>
  <c r="N7" i="18"/>
  <c r="N10" i="18"/>
  <c r="O4" i="18"/>
  <c r="R28" i="2"/>
  <c r="Q10" i="2"/>
  <c r="P29" i="2"/>
  <c r="K19" i="14"/>
  <c r="K20" i="14"/>
  <c r="K18" i="14"/>
  <c r="K17" i="14"/>
  <c r="P15" i="19"/>
  <c r="P16" i="19" s="1"/>
  <c r="P18" i="19" s="1"/>
  <c r="Q14" i="19"/>
  <c r="N4" i="19"/>
  <c r="M5" i="19"/>
  <c r="M6" i="19" s="1"/>
  <c r="M8" i="19" s="1"/>
  <c r="K23" i="14"/>
  <c r="J40" i="14"/>
  <c r="K29" i="14"/>
  <c r="J46" i="14"/>
  <c r="K25" i="14"/>
  <c r="J42" i="14"/>
  <c r="K24" i="14"/>
  <c r="J41" i="14"/>
  <c r="K27" i="14"/>
  <c r="J44" i="14"/>
  <c r="K28" i="14"/>
  <c r="J45" i="14"/>
  <c r="K22" i="14"/>
  <c r="J39" i="14"/>
  <c r="K30" i="14"/>
  <c r="J47" i="14"/>
  <c r="E51" i="5"/>
  <c r="F51" i="5" s="1"/>
  <c r="G51" i="5" s="1"/>
  <c r="H51" i="5" s="1"/>
  <c r="I51" i="5" s="1"/>
  <c r="J51" i="5" s="1"/>
  <c r="K51" i="5" s="1"/>
  <c r="L51" i="5" s="1"/>
  <c r="M51" i="5" s="1"/>
  <c r="N51" i="5" s="1"/>
  <c r="O51" i="5" s="1"/>
  <c r="P51" i="5" s="1"/>
  <c r="Q51" i="5" s="1"/>
  <c r="R51" i="5" s="1"/>
  <c r="S51" i="5" s="1"/>
  <c r="T51" i="5" s="1"/>
  <c r="U51" i="5" s="1"/>
  <c r="V51" i="5" s="1"/>
  <c r="W51" i="5" s="1"/>
  <c r="X51" i="5" s="1"/>
  <c r="Y51" i="5" s="1"/>
  <c r="Z51" i="5" s="1"/>
  <c r="AA51" i="5" s="1"/>
  <c r="AB51" i="5" s="1"/>
  <c r="AC51" i="5" s="1"/>
  <c r="AD51" i="5" s="1"/>
  <c r="AE51" i="5" s="1"/>
  <c r="AF51" i="5" s="1"/>
  <c r="AG51" i="5" s="1"/>
  <c r="AH51" i="5" s="1"/>
  <c r="AI51" i="5" s="1"/>
  <c r="AJ51" i="5" s="1"/>
  <c r="AK51" i="5" s="1"/>
  <c r="AL51" i="5" s="1"/>
  <c r="AM51" i="5" s="1"/>
  <c r="AN51" i="5" s="1"/>
  <c r="AO51" i="5" s="1"/>
  <c r="AG25" i="2" l="1"/>
  <c r="AF9" i="14"/>
  <c r="AF11" i="14"/>
  <c r="AF10" i="14"/>
  <c r="AF12" i="14"/>
  <c r="K4" i="14"/>
  <c r="O7" i="18"/>
  <c r="O10" i="18"/>
  <c r="P4" i="18"/>
  <c r="S28" i="2"/>
  <c r="Q29" i="2"/>
  <c r="R10" i="2"/>
  <c r="L19" i="14"/>
  <c r="K36" i="14"/>
  <c r="L18" i="14"/>
  <c r="K35" i="14"/>
  <c r="L17" i="14"/>
  <c r="K34" i="14"/>
  <c r="L20" i="14"/>
  <c r="K37" i="14"/>
  <c r="R14" i="19"/>
  <c r="Q15" i="19"/>
  <c r="Q16" i="19" s="1"/>
  <c r="Q18" i="19" s="1"/>
  <c r="O4" i="19"/>
  <c r="N5" i="19"/>
  <c r="N6" i="19" s="1"/>
  <c r="N8" i="19" s="1"/>
  <c r="L24" i="14"/>
  <c r="K41" i="14"/>
  <c r="L25" i="14"/>
  <c r="K42" i="14"/>
  <c r="L22" i="14"/>
  <c r="K39" i="14"/>
  <c r="L28" i="14"/>
  <c r="K45" i="14"/>
  <c r="L29" i="14"/>
  <c r="K46" i="14"/>
  <c r="L30" i="14"/>
  <c r="K47" i="14"/>
  <c r="L27" i="14"/>
  <c r="K44" i="14"/>
  <c r="L23" i="14"/>
  <c r="K40" i="14"/>
  <c r="H3" i="14"/>
  <c r="I3" i="14" s="1"/>
  <c r="J3" i="14" s="1"/>
  <c r="K3" i="14" s="1"/>
  <c r="AH25" i="2" l="1"/>
  <c r="AG9" i="14"/>
  <c r="AG11" i="14"/>
  <c r="AG10" i="14"/>
  <c r="AG12" i="14"/>
  <c r="Q4" i="18"/>
  <c r="T28" i="2"/>
  <c r="L4" i="14"/>
  <c r="P7" i="18"/>
  <c r="P10" i="18"/>
  <c r="S10" i="2"/>
  <c r="R29" i="2"/>
  <c r="M17" i="14"/>
  <c r="M19" i="14"/>
  <c r="M18" i="14"/>
  <c r="M20" i="14"/>
  <c r="S14" i="19"/>
  <c r="R15" i="19"/>
  <c r="R16" i="19" s="1"/>
  <c r="R18" i="19" s="1"/>
  <c r="P4" i="19"/>
  <c r="O5" i="19"/>
  <c r="O6" i="19" s="1"/>
  <c r="O8" i="19" s="1"/>
  <c r="M22" i="14"/>
  <c r="L39" i="14"/>
  <c r="M30" i="14"/>
  <c r="L47" i="14"/>
  <c r="M25" i="14"/>
  <c r="L42" i="14"/>
  <c r="M23" i="14"/>
  <c r="L40" i="14"/>
  <c r="M28" i="14"/>
  <c r="L45" i="14"/>
  <c r="M27" i="14"/>
  <c r="L44" i="14"/>
  <c r="M29" i="14"/>
  <c r="L46" i="14"/>
  <c r="M24" i="14"/>
  <c r="L41" i="14"/>
  <c r="L3" i="14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AE3" i="14" s="1"/>
  <c r="AF3" i="14" s="1"/>
  <c r="AG3" i="14" s="1"/>
  <c r="AH3" i="14" s="1"/>
  <c r="AI3" i="14" s="1"/>
  <c r="F3" i="2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H9" i="14" l="1"/>
  <c r="AH11" i="14"/>
  <c r="AH10" i="14"/>
  <c r="AH12" i="14"/>
  <c r="R4" i="18"/>
  <c r="U28" i="2"/>
  <c r="M4" i="14"/>
  <c r="Q7" i="18"/>
  <c r="Q10" i="18"/>
  <c r="T10" i="2"/>
  <c r="S29" i="2"/>
  <c r="N17" i="14"/>
  <c r="N18" i="14"/>
  <c r="N20" i="14"/>
  <c r="N19" i="14"/>
  <c r="T14" i="19"/>
  <c r="S15" i="19"/>
  <c r="S16" i="19" s="1"/>
  <c r="S18" i="19" s="1"/>
  <c r="Q4" i="19"/>
  <c r="P5" i="19"/>
  <c r="P6" i="19" s="1"/>
  <c r="P8" i="19" s="1"/>
  <c r="N25" i="14"/>
  <c r="M42" i="14"/>
  <c r="N24" i="14"/>
  <c r="M41" i="14"/>
  <c r="N29" i="14"/>
  <c r="M46" i="14"/>
  <c r="N30" i="14"/>
  <c r="M47" i="14"/>
  <c r="N23" i="14"/>
  <c r="M40" i="14"/>
  <c r="N27" i="14"/>
  <c r="M44" i="14"/>
  <c r="N28" i="14"/>
  <c r="M45" i="14"/>
  <c r="N22" i="14"/>
  <c r="M39" i="14"/>
  <c r="L34" i="14"/>
  <c r="L36" i="14"/>
  <c r="L37" i="14"/>
  <c r="L35" i="14"/>
  <c r="N4" i="14" l="1"/>
  <c r="R7" i="18"/>
  <c r="R10" i="18"/>
  <c r="S4" i="18"/>
  <c r="V28" i="2"/>
  <c r="U10" i="2"/>
  <c r="T29" i="2"/>
  <c r="O17" i="14"/>
  <c r="O4" i="14" s="1"/>
  <c r="O19" i="14"/>
  <c r="O20" i="14"/>
  <c r="O18" i="14"/>
  <c r="T15" i="19"/>
  <c r="T16" i="19" s="1"/>
  <c r="T18" i="19" s="1"/>
  <c r="U14" i="19"/>
  <c r="R4" i="19"/>
  <c r="Q5" i="19"/>
  <c r="Q6" i="19" s="1"/>
  <c r="Q8" i="19" s="1"/>
  <c r="O29" i="14"/>
  <c r="N46" i="14"/>
  <c r="O27" i="14"/>
  <c r="N44" i="14"/>
  <c r="O24" i="14"/>
  <c r="N41" i="14"/>
  <c r="O30" i="14"/>
  <c r="N47" i="14"/>
  <c r="O22" i="14"/>
  <c r="N39" i="14"/>
  <c r="O28" i="14"/>
  <c r="N45" i="14"/>
  <c r="O23" i="14"/>
  <c r="N40" i="14"/>
  <c r="O25" i="14"/>
  <c r="N42" i="14"/>
  <c r="B35" i="14"/>
  <c r="B37" i="14"/>
  <c r="B36" i="14"/>
  <c r="M34" i="14"/>
  <c r="M37" i="14"/>
  <c r="M36" i="14"/>
  <c r="M35" i="14"/>
  <c r="B8" i="5"/>
  <c r="S7" i="18" l="1"/>
  <c r="S10" i="18"/>
  <c r="T4" i="18"/>
  <c r="W28" i="2"/>
  <c r="U29" i="2"/>
  <c r="V10" i="2"/>
  <c r="P18" i="14"/>
  <c r="P20" i="14"/>
  <c r="P19" i="14"/>
  <c r="P17" i="14"/>
  <c r="P4" i="14" s="1"/>
  <c r="U15" i="19"/>
  <c r="U16" i="19" s="1"/>
  <c r="U18" i="19" s="1"/>
  <c r="V14" i="19"/>
  <c r="S4" i="19"/>
  <c r="R5" i="19"/>
  <c r="R6" i="19" s="1"/>
  <c r="R8" i="19" s="1"/>
  <c r="P24" i="14"/>
  <c r="O41" i="14"/>
  <c r="P30" i="14"/>
  <c r="O47" i="14"/>
  <c r="P23" i="14"/>
  <c r="O40" i="14"/>
  <c r="P28" i="14"/>
  <c r="O45" i="14"/>
  <c r="P27" i="14"/>
  <c r="O44" i="14"/>
  <c r="P25" i="14"/>
  <c r="O42" i="14"/>
  <c r="P22" i="14"/>
  <c r="O39" i="14"/>
  <c r="P29" i="14"/>
  <c r="O46" i="14"/>
  <c r="C36" i="14"/>
  <c r="C34" i="14"/>
  <c r="C37" i="14"/>
  <c r="C35" i="14"/>
  <c r="N37" i="14"/>
  <c r="N34" i="14"/>
  <c r="N36" i="14"/>
  <c r="N35" i="14"/>
  <c r="T10" i="18" l="1"/>
  <c r="T7" i="18"/>
  <c r="U4" i="18"/>
  <c r="X28" i="2"/>
  <c r="W10" i="2"/>
  <c r="V29" i="2"/>
  <c r="Q19" i="14"/>
  <c r="Q17" i="14"/>
  <c r="Q4" i="14" s="1"/>
  <c r="Q20" i="14"/>
  <c r="Q18" i="14"/>
  <c r="W14" i="19"/>
  <c r="V15" i="19"/>
  <c r="V16" i="19" s="1"/>
  <c r="V18" i="19" s="1"/>
  <c r="T4" i="19"/>
  <c r="S5" i="19"/>
  <c r="S6" i="19" s="1"/>
  <c r="S8" i="19" s="1"/>
  <c r="Q29" i="14"/>
  <c r="P46" i="14"/>
  <c r="Q23" i="14"/>
  <c r="P40" i="14"/>
  <c r="Q25" i="14"/>
  <c r="P42" i="14"/>
  <c r="Q30" i="14"/>
  <c r="P47" i="14"/>
  <c r="Q22" i="14"/>
  <c r="P39" i="14"/>
  <c r="Q28" i="14"/>
  <c r="P45" i="14"/>
  <c r="Q27" i="14"/>
  <c r="P44" i="14"/>
  <c r="Q24" i="14"/>
  <c r="P41" i="14"/>
  <c r="D37" i="14"/>
  <c r="D34" i="14"/>
  <c r="D35" i="14"/>
  <c r="D36" i="14"/>
  <c r="O35" i="14"/>
  <c r="O36" i="14"/>
  <c r="O37" i="14"/>
  <c r="O34" i="14"/>
  <c r="O13" i="14" l="1"/>
  <c r="U7" i="18"/>
  <c r="U10" i="18"/>
  <c r="V4" i="18"/>
  <c r="Y28" i="2"/>
  <c r="X10" i="2"/>
  <c r="W29" i="2"/>
  <c r="R18" i="14"/>
  <c r="R20" i="14"/>
  <c r="R17" i="14"/>
  <c r="R4" i="14" s="1"/>
  <c r="R19" i="14"/>
  <c r="X14" i="19"/>
  <c r="W15" i="19"/>
  <c r="W16" i="19" s="1"/>
  <c r="W18" i="19" s="1"/>
  <c r="U4" i="19"/>
  <c r="T5" i="19"/>
  <c r="T6" i="19" s="1"/>
  <c r="T8" i="19" s="1"/>
  <c r="R25" i="14"/>
  <c r="Q42" i="14"/>
  <c r="R30" i="14"/>
  <c r="Q47" i="14"/>
  <c r="R27" i="14"/>
  <c r="Q44" i="14"/>
  <c r="R28" i="14"/>
  <c r="Q45" i="14"/>
  <c r="R23" i="14"/>
  <c r="Q40" i="14"/>
  <c r="R24" i="14"/>
  <c r="Q41" i="14"/>
  <c r="R22" i="14"/>
  <c r="Q39" i="14"/>
  <c r="R29" i="14"/>
  <c r="Q46" i="14"/>
  <c r="E36" i="14"/>
  <c r="E35" i="14"/>
  <c r="E34" i="14"/>
  <c r="E37" i="14"/>
  <c r="P37" i="14"/>
  <c r="P35" i="14"/>
  <c r="P36" i="14"/>
  <c r="P34" i="14"/>
  <c r="P13" i="14" l="1"/>
  <c r="E13" i="14"/>
  <c r="W4" i="18"/>
  <c r="Z28" i="2"/>
  <c r="V7" i="18"/>
  <c r="V10" i="18"/>
  <c r="X29" i="2"/>
  <c r="Y10" i="2"/>
  <c r="S19" i="14"/>
  <c r="S17" i="14"/>
  <c r="S4" i="14" s="1"/>
  <c r="S20" i="14"/>
  <c r="S18" i="14"/>
  <c r="Y14" i="19"/>
  <c r="X15" i="19"/>
  <c r="X16" i="19" s="1"/>
  <c r="X18" i="19" s="1"/>
  <c r="V4" i="19"/>
  <c r="U5" i="19"/>
  <c r="U6" i="19" s="1"/>
  <c r="U8" i="19" s="1"/>
  <c r="S22" i="14"/>
  <c r="R39" i="14"/>
  <c r="S28" i="14"/>
  <c r="R45" i="14"/>
  <c r="S24" i="14"/>
  <c r="R41" i="14"/>
  <c r="S30" i="14"/>
  <c r="R47" i="14"/>
  <c r="S29" i="14"/>
  <c r="R46" i="14"/>
  <c r="S27" i="14"/>
  <c r="R44" i="14"/>
  <c r="S23" i="14"/>
  <c r="R40" i="14"/>
  <c r="S25" i="14"/>
  <c r="R42" i="14"/>
  <c r="F37" i="14"/>
  <c r="F34" i="14"/>
  <c r="F35" i="14"/>
  <c r="F36" i="14"/>
  <c r="Q35" i="14"/>
  <c r="Q34" i="14"/>
  <c r="Q37" i="14"/>
  <c r="Q36" i="14"/>
  <c r="Q13" i="14" l="1"/>
  <c r="X4" i="18"/>
  <c r="AA28" i="2"/>
  <c r="W10" i="18"/>
  <c r="W7" i="18"/>
  <c r="Y29" i="2"/>
  <c r="Z10" i="2"/>
  <c r="T18" i="14"/>
  <c r="T20" i="14"/>
  <c r="T17" i="14"/>
  <c r="T4" i="14" s="1"/>
  <c r="T19" i="14"/>
  <c r="Z14" i="19"/>
  <c r="Y15" i="19"/>
  <c r="Y16" i="19" s="1"/>
  <c r="Y18" i="19" s="1"/>
  <c r="W4" i="19"/>
  <c r="V5" i="19"/>
  <c r="V6" i="19" s="1"/>
  <c r="V8" i="19" s="1"/>
  <c r="T25" i="14"/>
  <c r="S42" i="14"/>
  <c r="T23" i="14"/>
  <c r="S40" i="14"/>
  <c r="T27" i="14"/>
  <c r="S44" i="14"/>
  <c r="T28" i="14"/>
  <c r="S45" i="14"/>
  <c r="T30" i="14"/>
  <c r="S47" i="14"/>
  <c r="T24" i="14"/>
  <c r="S41" i="14"/>
  <c r="T29" i="14"/>
  <c r="S46" i="14"/>
  <c r="T22" i="14"/>
  <c r="S39" i="14"/>
  <c r="G36" i="14"/>
  <c r="G35" i="14"/>
  <c r="G34" i="14"/>
  <c r="G37" i="14"/>
  <c r="R34" i="14"/>
  <c r="R36" i="14"/>
  <c r="R37" i="14"/>
  <c r="R35" i="14"/>
  <c r="R13" i="14" l="1"/>
  <c r="Y4" i="18"/>
  <c r="AB28" i="2"/>
  <c r="X10" i="18"/>
  <c r="X7" i="18"/>
  <c r="AA10" i="2"/>
  <c r="Z29" i="2"/>
  <c r="U19" i="14"/>
  <c r="U17" i="14"/>
  <c r="U4" i="14" s="1"/>
  <c r="U20" i="14"/>
  <c r="U18" i="14"/>
  <c r="Z15" i="19"/>
  <c r="Z16" i="19" s="1"/>
  <c r="Z18" i="19" s="1"/>
  <c r="X4" i="19"/>
  <c r="W5" i="19"/>
  <c r="W6" i="19" s="1"/>
  <c r="W8" i="19" s="1"/>
  <c r="U25" i="14"/>
  <c r="T42" i="14"/>
  <c r="U22" i="14"/>
  <c r="T39" i="14"/>
  <c r="U28" i="14"/>
  <c r="T45" i="14"/>
  <c r="U30" i="14"/>
  <c r="T47" i="14"/>
  <c r="U29" i="14"/>
  <c r="T46" i="14"/>
  <c r="U24" i="14"/>
  <c r="T41" i="14"/>
  <c r="U23" i="14"/>
  <c r="T40" i="14"/>
  <c r="U27" i="14"/>
  <c r="T44" i="14"/>
  <c r="H37" i="14"/>
  <c r="H34" i="14"/>
  <c r="H35" i="14"/>
  <c r="H36" i="14"/>
  <c r="S35" i="14"/>
  <c r="S37" i="14"/>
  <c r="S36" i="14"/>
  <c r="S34" i="14"/>
  <c r="S13" i="14" l="1"/>
  <c r="Y10" i="18"/>
  <c r="Y7" i="18"/>
  <c r="Z4" i="18"/>
  <c r="AC28" i="2"/>
  <c r="AB10" i="2"/>
  <c r="AA29" i="2"/>
  <c r="V18" i="14"/>
  <c r="V20" i="14"/>
  <c r="V17" i="14"/>
  <c r="V4" i="14" s="1"/>
  <c r="V19" i="14"/>
  <c r="Y4" i="19"/>
  <c r="X5" i="19"/>
  <c r="X6" i="19" s="1"/>
  <c r="X8" i="19" s="1"/>
  <c r="V30" i="14"/>
  <c r="U47" i="14"/>
  <c r="V23" i="14"/>
  <c r="U40" i="14"/>
  <c r="V28" i="14"/>
  <c r="U45" i="14"/>
  <c r="V24" i="14"/>
  <c r="U41" i="14"/>
  <c r="V22" i="14"/>
  <c r="U39" i="14"/>
  <c r="V27" i="14"/>
  <c r="U44" i="14"/>
  <c r="V29" i="14"/>
  <c r="U46" i="14"/>
  <c r="V25" i="14"/>
  <c r="U42" i="14"/>
  <c r="F13" i="14"/>
  <c r="J36" i="14"/>
  <c r="I36" i="14"/>
  <c r="J35" i="14"/>
  <c r="I35" i="14"/>
  <c r="J34" i="14"/>
  <c r="I34" i="14"/>
  <c r="J37" i="14"/>
  <c r="I37" i="14"/>
  <c r="T36" i="14"/>
  <c r="T37" i="14"/>
  <c r="T34" i="14"/>
  <c r="T35" i="14"/>
  <c r="T13" i="14" l="1"/>
  <c r="Z7" i="18"/>
  <c r="Z10" i="18"/>
  <c r="AA4" i="18"/>
  <c r="AD28" i="2"/>
  <c r="AC10" i="2"/>
  <c r="AB29" i="2"/>
  <c r="W19" i="14"/>
  <c r="W17" i="14"/>
  <c r="W4" i="14" s="1"/>
  <c r="W20" i="14"/>
  <c r="W18" i="14"/>
  <c r="Z4" i="19"/>
  <c r="Z5" i="19" s="1"/>
  <c r="Z6" i="19" s="1"/>
  <c r="Z8" i="19" s="1"/>
  <c r="Y5" i="19"/>
  <c r="Y6" i="19" s="1"/>
  <c r="Y8" i="19" s="1"/>
  <c r="W25" i="14"/>
  <c r="V42" i="14"/>
  <c r="W24" i="14"/>
  <c r="V41" i="14"/>
  <c r="W29" i="14"/>
  <c r="V46" i="14"/>
  <c r="W28" i="14"/>
  <c r="V45" i="14"/>
  <c r="W27" i="14"/>
  <c r="V44" i="14"/>
  <c r="W23" i="14"/>
  <c r="V40" i="14"/>
  <c r="W22" i="14"/>
  <c r="V39" i="14"/>
  <c r="W30" i="14"/>
  <c r="V47" i="14"/>
  <c r="K13" i="14"/>
  <c r="U35" i="14"/>
  <c r="U34" i="14"/>
  <c r="U37" i="14"/>
  <c r="U36" i="14"/>
  <c r="U13" i="14" l="1"/>
  <c r="AB4" i="18"/>
  <c r="AE28" i="2"/>
  <c r="AA7" i="18"/>
  <c r="AA10" i="18"/>
  <c r="AC29" i="2"/>
  <c r="AD10" i="2"/>
  <c r="X20" i="14"/>
  <c r="X18" i="14"/>
  <c r="X17" i="14"/>
  <c r="X4" i="14" s="1"/>
  <c r="X19" i="14"/>
  <c r="X30" i="14"/>
  <c r="W47" i="14"/>
  <c r="X22" i="14"/>
  <c r="W39" i="14"/>
  <c r="X29" i="14"/>
  <c r="W46" i="14"/>
  <c r="X28" i="14"/>
  <c r="W45" i="14"/>
  <c r="X23" i="14"/>
  <c r="W40" i="14"/>
  <c r="X24" i="14"/>
  <c r="W41" i="14"/>
  <c r="X27" i="14"/>
  <c r="W44" i="14"/>
  <c r="X25" i="14"/>
  <c r="W42" i="14"/>
  <c r="L13" i="14"/>
  <c r="G13" i="14"/>
  <c r="V37" i="14"/>
  <c r="V34" i="14"/>
  <c r="V35" i="14"/>
  <c r="V36" i="14"/>
  <c r="V13" i="14" l="1"/>
  <c r="AC4" i="18"/>
  <c r="AF28" i="2"/>
  <c r="AB10" i="18"/>
  <c r="AB7" i="18"/>
  <c r="AD29" i="2"/>
  <c r="AE10" i="2"/>
  <c r="Y20" i="14"/>
  <c r="Y19" i="14"/>
  <c r="Y17" i="14"/>
  <c r="Y18" i="14"/>
  <c r="Y27" i="14"/>
  <c r="X44" i="14"/>
  <c r="Y29" i="14"/>
  <c r="X46" i="14"/>
  <c r="Y24" i="14"/>
  <c r="X41" i="14"/>
  <c r="Y22" i="14"/>
  <c r="X39" i="14"/>
  <c r="Y28" i="14"/>
  <c r="X45" i="14"/>
  <c r="Y25" i="14"/>
  <c r="X42" i="14"/>
  <c r="Y23" i="14"/>
  <c r="X40" i="14"/>
  <c r="Y30" i="14"/>
  <c r="X47" i="14"/>
  <c r="M13" i="14"/>
  <c r="H13" i="14"/>
  <c r="W36" i="14"/>
  <c r="W35" i="14"/>
  <c r="W34" i="14"/>
  <c r="W37" i="14"/>
  <c r="Y4" i="14" l="1"/>
  <c r="W13" i="14"/>
  <c r="AC7" i="18"/>
  <c r="AC10" i="18"/>
  <c r="AD4" i="18"/>
  <c r="AG28" i="2"/>
  <c r="AF10" i="2"/>
  <c r="AE29" i="2"/>
  <c r="Z18" i="14"/>
  <c r="Z20" i="14"/>
  <c r="Z17" i="14"/>
  <c r="Z19" i="14"/>
  <c r="Z27" i="14"/>
  <c r="Y44" i="14"/>
  <c r="Z30" i="14"/>
  <c r="Y47" i="14"/>
  <c r="Z23" i="14"/>
  <c r="Y40" i="14"/>
  <c r="Z24" i="14"/>
  <c r="Y41" i="14"/>
  <c r="Z22" i="14"/>
  <c r="Y39" i="14"/>
  <c r="Z25" i="14"/>
  <c r="Y42" i="14"/>
  <c r="Z29" i="14"/>
  <c r="Y46" i="14"/>
  <c r="Z28" i="14"/>
  <c r="Y45" i="14"/>
  <c r="N13" i="14"/>
  <c r="I13" i="14"/>
  <c r="J13" i="14"/>
  <c r="X34" i="14"/>
  <c r="X35" i="14"/>
  <c r="X36" i="14"/>
  <c r="X37" i="14"/>
  <c r="E44" i="5"/>
  <c r="F44" i="5" s="1"/>
  <c r="G44" i="5" s="1"/>
  <c r="H44" i="5" s="1"/>
  <c r="I44" i="5" s="1"/>
  <c r="J44" i="5" s="1"/>
  <c r="K44" i="5" s="1"/>
  <c r="L44" i="5" s="1"/>
  <c r="M44" i="5" s="1"/>
  <c r="N44" i="5" s="1"/>
  <c r="O44" i="5" s="1"/>
  <c r="P44" i="5" s="1"/>
  <c r="Q44" i="5" s="1"/>
  <c r="R44" i="5" s="1"/>
  <c r="S44" i="5" s="1"/>
  <c r="T44" i="5" s="1"/>
  <c r="U44" i="5" s="1"/>
  <c r="V44" i="5" s="1"/>
  <c r="W44" i="5" s="1"/>
  <c r="X44" i="5" s="1"/>
  <c r="Y44" i="5" s="1"/>
  <c r="Z44" i="5" s="1"/>
  <c r="AA44" i="5" s="1"/>
  <c r="AB44" i="5" s="1"/>
  <c r="AC44" i="5" s="1"/>
  <c r="AD44" i="5" s="1"/>
  <c r="AE44" i="5" s="1"/>
  <c r="AF44" i="5" s="1"/>
  <c r="AG44" i="5" s="1"/>
  <c r="AH44" i="5" s="1"/>
  <c r="AI44" i="5" s="1"/>
  <c r="AJ44" i="5" s="1"/>
  <c r="AK44" i="5" s="1"/>
  <c r="AL44" i="5" s="1"/>
  <c r="AM44" i="5" s="1"/>
  <c r="AN44" i="5" s="1"/>
  <c r="AO44" i="5" s="1"/>
  <c r="Z4" i="14" l="1"/>
  <c r="X13" i="14"/>
  <c r="AE4" i="18"/>
  <c r="AH28" i="2"/>
  <c r="AD7" i="18"/>
  <c r="AD10" i="18"/>
  <c r="AG10" i="2"/>
  <c r="AF29" i="2"/>
  <c r="AA17" i="14"/>
  <c r="AA4" i="14" s="1"/>
  <c r="Z34" i="14"/>
  <c r="AA20" i="14"/>
  <c r="Z37" i="14"/>
  <c r="AA19" i="14"/>
  <c r="Z36" i="14"/>
  <c r="AA18" i="14"/>
  <c r="Z35" i="14"/>
  <c r="AA28" i="14"/>
  <c r="Z45" i="14"/>
  <c r="AA27" i="14"/>
  <c r="Z44" i="14"/>
  <c r="AA24" i="14"/>
  <c r="Z41" i="14"/>
  <c r="AA22" i="14"/>
  <c r="Z39" i="14"/>
  <c r="AA29" i="14"/>
  <c r="Z46" i="14"/>
  <c r="AA25" i="14"/>
  <c r="Z42" i="14"/>
  <c r="AA30" i="14"/>
  <c r="Z47" i="14"/>
  <c r="AA23" i="14"/>
  <c r="Z40" i="14"/>
  <c r="Y37" i="14"/>
  <c r="Y36" i="14"/>
  <c r="Y35" i="14"/>
  <c r="Y34" i="14"/>
  <c r="Y13" i="14" l="1"/>
  <c r="AE10" i="18"/>
  <c r="AE7" i="18"/>
  <c r="AG29" i="2"/>
  <c r="AH10" i="2"/>
  <c r="AB20" i="14"/>
  <c r="AA37" i="14"/>
  <c r="AB18" i="14"/>
  <c r="AA35" i="14"/>
  <c r="AB19" i="14"/>
  <c r="AA36" i="14"/>
  <c r="AB17" i="14"/>
  <c r="AB4" i="14" s="1"/>
  <c r="AA34" i="14"/>
  <c r="AB28" i="14"/>
  <c r="AA45" i="14"/>
  <c r="AB22" i="14"/>
  <c r="AA39" i="14"/>
  <c r="AB29" i="14"/>
  <c r="AA46" i="14"/>
  <c r="AB23" i="14"/>
  <c r="AA40" i="14"/>
  <c r="AB24" i="14"/>
  <c r="AA41" i="14"/>
  <c r="AB25" i="14"/>
  <c r="AA42" i="14"/>
  <c r="AB27" i="14"/>
  <c r="AA44" i="14"/>
  <c r="AB30" i="14"/>
  <c r="AA47" i="14"/>
  <c r="E53" i="5"/>
  <c r="F53" i="5" s="1"/>
  <c r="E52" i="5"/>
  <c r="F52" i="5" s="1"/>
  <c r="G52" i="5" s="1"/>
  <c r="H52" i="5" s="1"/>
  <c r="I52" i="5" s="1"/>
  <c r="J52" i="5" s="1"/>
  <c r="K52" i="5" s="1"/>
  <c r="L52" i="5" s="1"/>
  <c r="M52" i="5" s="1"/>
  <c r="N52" i="5" s="1"/>
  <c r="O52" i="5" s="1"/>
  <c r="P52" i="5" s="1"/>
  <c r="Q52" i="5" s="1"/>
  <c r="R52" i="5" s="1"/>
  <c r="S52" i="5" s="1"/>
  <c r="T52" i="5" s="1"/>
  <c r="U52" i="5" s="1"/>
  <c r="V52" i="5" s="1"/>
  <c r="W52" i="5" s="1"/>
  <c r="X52" i="5" s="1"/>
  <c r="Y52" i="5" s="1"/>
  <c r="Z52" i="5" s="1"/>
  <c r="AA52" i="5" s="1"/>
  <c r="AB52" i="5" s="1"/>
  <c r="AC52" i="5" s="1"/>
  <c r="AD52" i="5" s="1"/>
  <c r="AE52" i="5" s="1"/>
  <c r="AF52" i="5" s="1"/>
  <c r="AG52" i="5" s="1"/>
  <c r="AH52" i="5" s="1"/>
  <c r="AI52" i="5" s="1"/>
  <c r="AJ52" i="5" s="1"/>
  <c r="AK52" i="5" s="1"/>
  <c r="AL52" i="5" s="1"/>
  <c r="AM52" i="5" s="1"/>
  <c r="AN52" i="5" s="1"/>
  <c r="AO52" i="5" s="1"/>
  <c r="Z13" i="14" l="1"/>
  <c r="AH29" i="2"/>
  <c r="M29" i="2"/>
  <c r="B9" i="19"/>
  <c r="B10" i="19" s="1"/>
  <c r="B19" i="19"/>
  <c r="B20" i="19" s="1"/>
  <c r="J29" i="2"/>
  <c r="G29" i="2"/>
  <c r="H29" i="2"/>
  <c r="K29" i="2"/>
  <c r="L29" i="2"/>
  <c r="N29" i="2"/>
  <c r="I29" i="2"/>
  <c r="F29" i="2"/>
  <c r="AC18" i="14"/>
  <c r="AB35" i="14"/>
  <c r="AC17" i="14"/>
  <c r="AC4" i="14" s="1"/>
  <c r="AB34" i="14"/>
  <c r="AC20" i="14"/>
  <c r="AB37" i="14"/>
  <c r="AC19" i="14"/>
  <c r="AB36" i="14"/>
  <c r="AC30" i="14"/>
  <c r="AB47" i="14"/>
  <c r="AC23" i="14"/>
  <c r="AB40" i="14"/>
  <c r="AC25" i="14"/>
  <c r="AB42" i="14"/>
  <c r="AC28" i="14"/>
  <c r="AB45" i="14"/>
  <c r="AC27" i="14"/>
  <c r="AB44" i="14"/>
  <c r="AC24" i="14"/>
  <c r="AB41" i="14"/>
  <c r="AC22" i="14"/>
  <c r="AB39" i="14"/>
  <c r="AC29" i="14"/>
  <c r="AB46" i="14"/>
  <c r="E47" i="5"/>
  <c r="F47" i="5" s="1"/>
  <c r="G47" i="5" s="1"/>
  <c r="H47" i="5" s="1"/>
  <c r="E46" i="5"/>
  <c r="F46" i="5" s="1"/>
  <c r="G46" i="5" s="1"/>
  <c r="H46" i="5" s="1"/>
  <c r="E49" i="5"/>
  <c r="E48" i="5"/>
  <c r="F48" i="5" s="1"/>
  <c r="G48" i="5" s="1"/>
  <c r="H48" i="5" s="1"/>
  <c r="E45" i="5"/>
  <c r="AA13" i="14" l="1"/>
  <c r="I46" i="5"/>
  <c r="C19" i="19"/>
  <c r="C20" i="19" s="1"/>
  <c r="I47" i="5"/>
  <c r="B22" i="19"/>
  <c r="I48" i="5"/>
  <c r="I18" i="6" s="1"/>
  <c r="C9" i="19"/>
  <c r="C10" i="19" s="1"/>
  <c r="F49" i="5"/>
  <c r="C10" i="21"/>
  <c r="AD17" i="14"/>
  <c r="AD4" i="14" s="1"/>
  <c r="AC34" i="14"/>
  <c r="AD20" i="14"/>
  <c r="AC37" i="14"/>
  <c r="AD19" i="14"/>
  <c r="AC36" i="14"/>
  <c r="AD18" i="14"/>
  <c r="AC35" i="14"/>
  <c r="AD22" i="14"/>
  <c r="AC39" i="14"/>
  <c r="AD24" i="14"/>
  <c r="AC41" i="14"/>
  <c r="AD25" i="14"/>
  <c r="AC42" i="14"/>
  <c r="AD30" i="14"/>
  <c r="AC47" i="14"/>
  <c r="F45" i="5"/>
  <c r="AD27" i="14"/>
  <c r="AC44" i="14"/>
  <c r="AD23" i="14"/>
  <c r="AC40" i="14"/>
  <c r="AD29" i="14"/>
  <c r="AC46" i="14"/>
  <c r="AD28" i="14"/>
  <c r="AC45" i="14"/>
  <c r="AB13" i="14" l="1"/>
  <c r="AC13" i="14"/>
  <c r="J47" i="5"/>
  <c r="I19" i="6"/>
  <c r="G49" i="5"/>
  <c r="D10" i="21"/>
  <c r="C22" i="19"/>
  <c r="D19" i="19"/>
  <c r="D20" i="19" s="1"/>
  <c r="J48" i="5"/>
  <c r="D9" i="19"/>
  <c r="D10" i="19" s="1"/>
  <c r="J46" i="5"/>
  <c r="I20" i="6"/>
  <c r="AE19" i="14"/>
  <c r="AD36" i="14"/>
  <c r="AE20" i="14"/>
  <c r="AD37" i="14"/>
  <c r="AE18" i="14"/>
  <c r="AD35" i="14"/>
  <c r="AE17" i="14"/>
  <c r="AD34" i="14"/>
  <c r="AE23" i="14"/>
  <c r="AF23" i="14" s="1"/>
  <c r="AD40" i="14"/>
  <c r="AE25" i="14"/>
  <c r="AF25" i="14" s="1"/>
  <c r="AD42" i="14"/>
  <c r="AE28" i="14"/>
  <c r="AD45" i="14"/>
  <c r="AE30" i="14"/>
  <c r="AD47" i="14"/>
  <c r="AE29" i="14"/>
  <c r="AD46" i="14"/>
  <c r="AE27" i="14"/>
  <c r="AD44" i="14"/>
  <c r="AE24" i="14"/>
  <c r="AF24" i="14" s="1"/>
  <c r="AD41" i="14"/>
  <c r="G45" i="5"/>
  <c r="AE22" i="14"/>
  <c r="AF22" i="14" s="1"/>
  <c r="AD39" i="14"/>
  <c r="AF19" i="14" l="1"/>
  <c r="AF41" i="14"/>
  <c r="AG24" i="14"/>
  <c r="AE44" i="14"/>
  <c r="AF27" i="14"/>
  <c r="AF39" i="14"/>
  <c r="AG22" i="14"/>
  <c r="AE46" i="14"/>
  <c r="AF29" i="14"/>
  <c r="AF42" i="14"/>
  <c r="AG25" i="14"/>
  <c r="AF20" i="14"/>
  <c r="AE47" i="14"/>
  <c r="AF30" i="14"/>
  <c r="AE45" i="14"/>
  <c r="AF28" i="14"/>
  <c r="AF18" i="14"/>
  <c r="AG23" i="14"/>
  <c r="AF40" i="14"/>
  <c r="AF17" i="14"/>
  <c r="AE4" i="14"/>
  <c r="AD13" i="14"/>
  <c r="AE37" i="14"/>
  <c r="AE35" i="14"/>
  <c r="AE36" i="14"/>
  <c r="K48" i="5"/>
  <c r="J18" i="6"/>
  <c r="E19" i="19"/>
  <c r="E20" i="19" s="1"/>
  <c r="J20" i="6"/>
  <c r="K46" i="5"/>
  <c r="H49" i="5"/>
  <c r="E10" i="21"/>
  <c r="D22" i="19"/>
  <c r="E9" i="19"/>
  <c r="E10" i="19" s="1"/>
  <c r="J19" i="6"/>
  <c r="K47" i="5"/>
  <c r="AE34" i="14"/>
  <c r="AE40" i="14"/>
  <c r="AE41" i="14"/>
  <c r="AE42" i="14"/>
  <c r="AE39" i="14"/>
  <c r="H45" i="5"/>
  <c r="AF47" i="14" l="1"/>
  <c r="AG30" i="14"/>
  <c r="AH22" i="14"/>
  <c r="AG39" i="14"/>
  <c r="AG41" i="14"/>
  <c r="AH24" i="14"/>
  <c r="AF34" i="14"/>
  <c r="AG17" i="14"/>
  <c r="AF4" i="14"/>
  <c r="AG18" i="14"/>
  <c r="AF35" i="14"/>
  <c r="AG20" i="14"/>
  <c r="AF37" i="14"/>
  <c r="AG29" i="14"/>
  <c r="AF46" i="14"/>
  <c r="AF44" i="14"/>
  <c r="AG27" i="14"/>
  <c r="AF45" i="14"/>
  <c r="AG28" i="14"/>
  <c r="AG42" i="14"/>
  <c r="AH25" i="14"/>
  <c r="AH23" i="14"/>
  <c r="AG40" i="14"/>
  <c r="AF36" i="14"/>
  <c r="AG19" i="14"/>
  <c r="AE13" i="14"/>
  <c r="I49" i="5"/>
  <c r="I17" i="6" s="1"/>
  <c r="F10" i="21"/>
  <c r="F19" i="19"/>
  <c r="F20" i="19" s="1"/>
  <c r="K19" i="6"/>
  <c r="L47" i="5"/>
  <c r="F9" i="19"/>
  <c r="F10" i="19" s="1"/>
  <c r="K20" i="6"/>
  <c r="L46" i="5"/>
  <c r="E22" i="19"/>
  <c r="L48" i="5"/>
  <c r="K18" i="6"/>
  <c r="I45" i="5"/>
  <c r="I21" i="6" s="1"/>
  <c r="AH17" i="14" l="1"/>
  <c r="AG34" i="14"/>
  <c r="AG4" i="14"/>
  <c r="AH27" i="14"/>
  <c r="AG44" i="14"/>
  <c r="AF13" i="14"/>
  <c r="AH29" i="14"/>
  <c r="AG46" i="14"/>
  <c r="AG37" i="14"/>
  <c r="AH20" i="14"/>
  <c r="AG35" i="14"/>
  <c r="AH18" i="14"/>
  <c r="AH19" i="14"/>
  <c r="AG36" i="14"/>
  <c r="AH42" i="14"/>
  <c r="AI25" i="14"/>
  <c r="AI42" i="14" s="1"/>
  <c r="AI22" i="14"/>
  <c r="AI39" i="14" s="1"/>
  <c r="AH39" i="14"/>
  <c r="AG45" i="14"/>
  <c r="AH28" i="14"/>
  <c r="AH30" i="14"/>
  <c r="AG47" i="14"/>
  <c r="AH41" i="14"/>
  <c r="AI24" i="14"/>
  <c r="AI41" i="14" s="1"/>
  <c r="AH40" i="14"/>
  <c r="AI23" i="14"/>
  <c r="AI40" i="14" s="1"/>
  <c r="G9" i="19"/>
  <c r="G10" i="19" s="1"/>
  <c r="M48" i="5"/>
  <c r="L18" i="6"/>
  <c r="G19" i="19"/>
  <c r="G20" i="19" s="1"/>
  <c r="L19" i="6"/>
  <c r="M47" i="5"/>
  <c r="L20" i="6"/>
  <c r="M46" i="5"/>
  <c r="F22" i="19"/>
  <c r="J49" i="5"/>
  <c r="G10" i="21"/>
  <c r="J45" i="5"/>
  <c r="J21" i="6" s="1"/>
  <c r="L4" i="3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AG4" i="3" s="1"/>
  <c r="AH4" i="3" s="1"/>
  <c r="AI4" i="3" s="1"/>
  <c r="AJ4" i="3" s="1"/>
  <c r="AK4" i="3" s="1"/>
  <c r="AL4" i="3" s="1"/>
  <c r="AM4" i="3" s="1"/>
  <c r="AN4" i="3" s="1"/>
  <c r="AO4" i="3" s="1"/>
  <c r="AI18" i="14" l="1"/>
  <c r="AH35" i="14"/>
  <c r="AI29" i="14"/>
  <c r="AI46" i="14" s="1"/>
  <c r="AH46" i="14"/>
  <c r="AH37" i="14"/>
  <c r="AI20" i="14"/>
  <c r="AI30" i="14"/>
  <c r="AI47" i="14" s="1"/>
  <c r="AH47" i="14"/>
  <c r="AI28" i="14"/>
  <c r="AI45" i="14" s="1"/>
  <c r="AH45" i="14"/>
  <c r="AI27" i="14"/>
  <c r="AI44" i="14" s="1"/>
  <c r="AH44" i="14"/>
  <c r="AI19" i="14"/>
  <c r="AH36" i="14"/>
  <c r="AG13" i="14"/>
  <c r="AI17" i="14"/>
  <c r="AH34" i="14"/>
  <c r="AH4" i="14"/>
  <c r="H19" i="19"/>
  <c r="H20" i="19" s="1"/>
  <c r="M18" i="6"/>
  <c r="N48" i="5"/>
  <c r="G22" i="19"/>
  <c r="M19" i="6"/>
  <c r="N47" i="5"/>
  <c r="H10" i="21"/>
  <c r="J17" i="6"/>
  <c r="K49" i="5"/>
  <c r="M20" i="6"/>
  <c r="N46" i="5"/>
  <c r="H9" i="19"/>
  <c r="H10" i="19" s="1"/>
  <c r="I22" i="6"/>
  <c r="K45" i="5"/>
  <c r="K21" i="6" s="1"/>
  <c r="AI4" i="14" l="1"/>
  <c r="AI34" i="14"/>
  <c r="AI37" i="14"/>
  <c r="AI36" i="14"/>
  <c r="AH13" i="14"/>
  <c r="AI35" i="14"/>
  <c r="H22" i="19"/>
  <c r="N18" i="6"/>
  <c r="O48" i="5"/>
  <c r="N19" i="6"/>
  <c r="O47" i="5"/>
  <c r="I9" i="19"/>
  <c r="I10" i="19" s="1"/>
  <c r="N20" i="6"/>
  <c r="O46" i="5"/>
  <c r="I10" i="21"/>
  <c r="K17" i="6"/>
  <c r="L49" i="5"/>
  <c r="I19" i="19"/>
  <c r="I20" i="19" s="1"/>
  <c r="J22" i="6"/>
  <c r="L45" i="5"/>
  <c r="L21" i="6" s="1"/>
  <c r="AI13" i="14" l="1"/>
  <c r="I22" i="19"/>
  <c r="J19" i="19"/>
  <c r="J20" i="19" s="1"/>
  <c r="O19" i="6"/>
  <c r="P47" i="5"/>
  <c r="J10" i="21"/>
  <c r="L17" i="6"/>
  <c r="M49" i="5"/>
  <c r="O20" i="6"/>
  <c r="P46" i="5"/>
  <c r="J9" i="19"/>
  <c r="J10" i="19" s="1"/>
  <c r="P48" i="5"/>
  <c r="O18" i="6"/>
  <c r="M45" i="5"/>
  <c r="M21" i="6" s="1"/>
  <c r="K22" i="6"/>
  <c r="G5" i="3"/>
  <c r="G6" i="3" s="1"/>
  <c r="F7" i="3"/>
  <c r="G7" i="3" l="1"/>
  <c r="J22" i="19"/>
  <c r="P19" i="6"/>
  <c r="Q47" i="5"/>
  <c r="K10" i="21"/>
  <c r="M17" i="6"/>
  <c r="N49" i="5"/>
  <c r="P18" i="6"/>
  <c r="Q48" i="5"/>
  <c r="K9" i="19"/>
  <c r="K10" i="19" s="1"/>
  <c r="P20" i="6"/>
  <c r="Q46" i="5"/>
  <c r="K19" i="19"/>
  <c r="K20" i="19" s="1"/>
  <c r="N45" i="5"/>
  <c r="N21" i="6" s="1"/>
  <c r="L22" i="6"/>
  <c r="H5" i="3"/>
  <c r="Q18" i="6" l="1"/>
  <c r="R48" i="5"/>
  <c r="L10" i="21"/>
  <c r="N17" i="6"/>
  <c r="O49" i="5"/>
  <c r="Q20" i="6"/>
  <c r="R46" i="5"/>
  <c r="Q19" i="6"/>
  <c r="R47" i="5"/>
  <c r="L9" i="19"/>
  <c r="L10" i="19" s="1"/>
  <c r="L19" i="19"/>
  <c r="L20" i="19" s="1"/>
  <c r="K22" i="19"/>
  <c r="O45" i="5"/>
  <c r="O21" i="6" s="1"/>
  <c r="M22" i="6"/>
  <c r="H7" i="3"/>
  <c r="H6" i="3"/>
  <c r="I5" i="3"/>
  <c r="S46" i="5" l="1"/>
  <c r="R20" i="6"/>
  <c r="S48" i="5"/>
  <c r="R18" i="6"/>
  <c r="S47" i="5"/>
  <c r="R19" i="6"/>
  <c r="M10" i="21"/>
  <c r="O17" i="6"/>
  <c r="P49" i="5"/>
  <c r="M19" i="19"/>
  <c r="M20" i="19" s="1"/>
  <c r="L22" i="19"/>
  <c r="M9" i="19"/>
  <c r="M10" i="19" s="1"/>
  <c r="N22" i="6"/>
  <c r="P45" i="5"/>
  <c r="P21" i="6" s="1"/>
  <c r="I6" i="3"/>
  <c r="I10" i="3" s="1"/>
  <c r="I7" i="3"/>
  <c r="J5" i="3"/>
  <c r="I12" i="3" l="1"/>
  <c r="T48" i="5"/>
  <c r="S18" i="6"/>
  <c r="T47" i="5"/>
  <c r="S19" i="6"/>
  <c r="T46" i="5"/>
  <c r="S20" i="6"/>
  <c r="M22" i="19"/>
  <c r="N9" i="19"/>
  <c r="N10" i="19" s="1"/>
  <c r="N19" i="19"/>
  <c r="N20" i="19" s="1"/>
  <c r="N10" i="21"/>
  <c r="P17" i="6"/>
  <c r="Q49" i="5"/>
  <c r="Q45" i="5"/>
  <c r="Q21" i="6" s="1"/>
  <c r="O22" i="6"/>
  <c r="J7" i="3"/>
  <c r="J6" i="3"/>
  <c r="J10" i="3" s="1"/>
  <c r="J12" i="3" s="1"/>
  <c r="K5" i="3"/>
  <c r="B10" i="3" l="1"/>
  <c r="T19" i="6"/>
  <c r="U47" i="5"/>
  <c r="T20" i="6"/>
  <c r="U46" i="5"/>
  <c r="U48" i="5"/>
  <c r="T18" i="6"/>
  <c r="O19" i="19"/>
  <c r="O20" i="19" s="1"/>
  <c r="N22" i="19"/>
  <c r="O10" i="21"/>
  <c r="Q17" i="6"/>
  <c r="R49" i="5"/>
  <c r="R17" i="6" s="1"/>
  <c r="O9" i="19"/>
  <c r="O10" i="19" s="1"/>
  <c r="P22" i="6"/>
  <c r="R45" i="5"/>
  <c r="R21" i="6" s="1"/>
  <c r="K7" i="3"/>
  <c r="K16" i="3" s="1"/>
  <c r="L5" i="3"/>
  <c r="K6" i="3"/>
  <c r="K19" i="3" l="1"/>
  <c r="K18" i="3"/>
  <c r="K17" i="3"/>
  <c r="K15" i="3"/>
  <c r="K11" i="3"/>
  <c r="R22" i="6"/>
  <c r="U20" i="6"/>
  <c r="V46" i="5"/>
  <c r="U19" i="6"/>
  <c r="V47" i="5"/>
  <c r="V48" i="5"/>
  <c r="U18" i="6"/>
  <c r="O22" i="19"/>
  <c r="P9" i="19"/>
  <c r="P10" i="19" s="1"/>
  <c r="P10" i="21"/>
  <c r="S49" i="5"/>
  <c r="S17" i="6" s="1"/>
  <c r="P19" i="19"/>
  <c r="P20" i="19" s="1"/>
  <c r="Q22" i="6"/>
  <c r="S45" i="5"/>
  <c r="S21" i="6" s="1"/>
  <c r="L7" i="3"/>
  <c r="L16" i="3" s="1"/>
  <c r="M5" i="3"/>
  <c r="L6" i="3"/>
  <c r="K12" i="3" l="1"/>
  <c r="L15" i="3"/>
  <c r="L17" i="3"/>
  <c r="L19" i="3"/>
  <c r="L18" i="3"/>
  <c r="L11" i="3"/>
  <c r="L12" i="3" s="1"/>
  <c r="V18" i="6"/>
  <c r="W48" i="5"/>
  <c r="V20" i="6"/>
  <c r="W46" i="5"/>
  <c r="V19" i="6"/>
  <c r="W47" i="5"/>
  <c r="S22" i="6"/>
  <c r="Q10" i="21"/>
  <c r="T49" i="5"/>
  <c r="T17" i="6" s="1"/>
  <c r="Q19" i="19"/>
  <c r="Q20" i="19" s="1"/>
  <c r="P22" i="19"/>
  <c r="Q9" i="19"/>
  <c r="Q10" i="19" s="1"/>
  <c r="T45" i="5"/>
  <c r="T21" i="6" s="1"/>
  <c r="M7" i="3"/>
  <c r="M16" i="3" s="1"/>
  <c r="M6" i="3"/>
  <c r="N5" i="3"/>
  <c r="M15" i="3" l="1"/>
  <c r="M17" i="3"/>
  <c r="M19" i="3"/>
  <c r="M18" i="3"/>
  <c r="M11" i="3"/>
  <c r="M12" i="3" s="1"/>
  <c r="T22" i="6"/>
  <c r="W19" i="6"/>
  <c r="X47" i="5"/>
  <c r="W18" i="6"/>
  <c r="X48" i="5"/>
  <c r="W20" i="6"/>
  <c r="X46" i="5"/>
  <c r="Q22" i="19"/>
  <c r="R19" i="19"/>
  <c r="R20" i="19" s="1"/>
  <c r="R10" i="21"/>
  <c r="U49" i="5"/>
  <c r="U17" i="6" s="1"/>
  <c r="R9" i="19"/>
  <c r="R10" i="19" s="1"/>
  <c r="U45" i="5"/>
  <c r="U21" i="6" s="1"/>
  <c r="N7" i="3"/>
  <c r="N16" i="3" s="1"/>
  <c r="O5" i="3"/>
  <c r="P5" i="3" s="1"/>
  <c r="N6" i="3"/>
  <c r="N17" i="3" l="1"/>
  <c r="N19" i="3"/>
  <c r="N15" i="3"/>
  <c r="N18" i="3"/>
  <c r="N11" i="3"/>
  <c r="U22" i="6"/>
  <c r="X19" i="6"/>
  <c r="Y47" i="5"/>
  <c r="X20" i="6"/>
  <c r="Y46" i="5"/>
  <c r="X18" i="6"/>
  <c r="Y48" i="5"/>
  <c r="R22" i="19"/>
  <c r="P7" i="3"/>
  <c r="P16" i="3" s="1"/>
  <c r="Q5" i="3"/>
  <c r="R5" i="3" s="1"/>
  <c r="P6" i="3"/>
  <c r="S9" i="19"/>
  <c r="S10" i="19" s="1"/>
  <c r="S10" i="21"/>
  <c r="V49" i="5"/>
  <c r="V17" i="6" s="1"/>
  <c r="S19" i="19"/>
  <c r="S20" i="19" s="1"/>
  <c r="V45" i="5"/>
  <c r="V21" i="6" s="1"/>
  <c r="O7" i="3"/>
  <c r="O16" i="3" s="1"/>
  <c r="O6" i="3"/>
  <c r="P15" i="3" l="1"/>
  <c r="P17" i="3"/>
  <c r="P19" i="3"/>
  <c r="P18" i="3"/>
  <c r="P11" i="3"/>
  <c r="P12" i="3" s="1"/>
  <c r="N12" i="3"/>
  <c r="O15" i="3"/>
  <c r="O17" i="3"/>
  <c r="O18" i="3"/>
  <c r="O19" i="3"/>
  <c r="O11" i="3"/>
  <c r="O12" i="3" s="1"/>
  <c r="V22" i="6"/>
  <c r="Y20" i="6"/>
  <c r="Z46" i="5"/>
  <c r="Y19" i="6"/>
  <c r="Z47" i="5"/>
  <c r="Y18" i="6"/>
  <c r="Z48" i="5"/>
  <c r="S5" i="3"/>
  <c r="R7" i="3"/>
  <c r="R16" i="3" s="1"/>
  <c r="R6" i="3"/>
  <c r="Q7" i="3"/>
  <c r="Q16" i="3" s="1"/>
  <c r="Q6" i="3"/>
  <c r="T19" i="19"/>
  <c r="T20" i="19" s="1"/>
  <c r="T10" i="21"/>
  <c r="W49" i="5"/>
  <c r="W17" i="6" s="1"/>
  <c r="S22" i="19"/>
  <c r="T9" i="19"/>
  <c r="T10" i="19" s="1"/>
  <c r="W45" i="5"/>
  <c r="W21" i="6" s="1"/>
  <c r="Q15" i="3" l="1"/>
  <c r="Q17" i="3"/>
  <c r="Q19" i="3"/>
  <c r="Q18" i="3"/>
  <c r="Q11" i="3"/>
  <c r="Q12" i="3" s="1"/>
  <c r="R15" i="3"/>
  <c r="R17" i="3"/>
  <c r="R19" i="3"/>
  <c r="R18" i="3"/>
  <c r="R11" i="3"/>
  <c r="R12" i="3" s="1"/>
  <c r="W22" i="6"/>
  <c r="Z18" i="6"/>
  <c r="AA48" i="5"/>
  <c r="Z20" i="6"/>
  <c r="AA46" i="5"/>
  <c r="Z19" i="6"/>
  <c r="AA47" i="5"/>
  <c r="S7" i="3"/>
  <c r="S16" i="3" s="1"/>
  <c r="T5" i="3"/>
  <c r="S6" i="3"/>
  <c r="T22" i="19"/>
  <c r="U10" i="21"/>
  <c r="X49" i="5"/>
  <c r="X17" i="6" s="1"/>
  <c r="U9" i="19"/>
  <c r="U10" i="19" s="1"/>
  <c r="U19" i="19"/>
  <c r="U20" i="19" s="1"/>
  <c r="X45" i="5"/>
  <c r="X21" i="6" s="1"/>
  <c r="S15" i="3" l="1"/>
  <c r="S17" i="3"/>
  <c r="S19" i="3"/>
  <c r="S18" i="3"/>
  <c r="S11" i="3"/>
  <c r="S12" i="3" s="1"/>
  <c r="AA20" i="6"/>
  <c r="AB46" i="5"/>
  <c r="X22" i="6"/>
  <c r="AA19" i="6"/>
  <c r="AB47" i="5"/>
  <c r="AA18" i="6"/>
  <c r="AB48" i="5"/>
  <c r="T7" i="3"/>
  <c r="T16" i="3" s="1"/>
  <c r="T6" i="3"/>
  <c r="U5" i="3"/>
  <c r="U22" i="19"/>
  <c r="V9" i="19"/>
  <c r="V10" i="19" s="1"/>
  <c r="V19" i="19"/>
  <c r="V20" i="19" s="1"/>
  <c r="V10" i="21"/>
  <c r="Y49" i="5"/>
  <c r="Y17" i="6" s="1"/>
  <c r="Y45" i="5"/>
  <c r="Y21" i="6" s="1"/>
  <c r="T15" i="3" l="1"/>
  <c r="T17" i="3"/>
  <c r="T19" i="3"/>
  <c r="T18" i="3"/>
  <c r="T11" i="3"/>
  <c r="T12" i="3" s="1"/>
  <c r="Y22" i="6"/>
  <c r="AB18" i="6"/>
  <c r="AC48" i="5"/>
  <c r="AB20" i="6"/>
  <c r="AC46" i="5"/>
  <c r="AB19" i="6"/>
  <c r="AC47" i="5"/>
  <c r="U7" i="3"/>
  <c r="U16" i="3" s="1"/>
  <c r="U6" i="3"/>
  <c r="V5" i="3"/>
  <c r="W19" i="19"/>
  <c r="W20" i="19" s="1"/>
  <c r="W10" i="21"/>
  <c r="Z49" i="5"/>
  <c r="Z17" i="6" s="1"/>
  <c r="V22" i="19"/>
  <c r="W9" i="19"/>
  <c r="W10" i="19" s="1"/>
  <c r="Z45" i="5"/>
  <c r="Z21" i="6" s="1"/>
  <c r="U15" i="3" l="1"/>
  <c r="U17" i="3"/>
  <c r="U19" i="3"/>
  <c r="U18" i="3"/>
  <c r="U11" i="3"/>
  <c r="U12" i="3" s="1"/>
  <c r="Z22" i="6"/>
  <c r="AC20" i="6"/>
  <c r="AD46" i="5"/>
  <c r="AC19" i="6"/>
  <c r="AD47" i="5"/>
  <c r="AC18" i="6"/>
  <c r="AD48" i="5"/>
  <c r="W5" i="3"/>
  <c r="V7" i="3"/>
  <c r="V16" i="3" s="1"/>
  <c r="V6" i="3"/>
  <c r="W22" i="19"/>
  <c r="X9" i="19"/>
  <c r="X10" i="19" s="1"/>
  <c r="X10" i="21"/>
  <c r="AA49" i="5"/>
  <c r="AA17" i="6" s="1"/>
  <c r="X19" i="19"/>
  <c r="X20" i="19" s="1"/>
  <c r="AA45" i="5"/>
  <c r="AA21" i="6" s="1"/>
  <c r="V18" i="3" l="1"/>
  <c r="V15" i="3"/>
  <c r="V17" i="3"/>
  <c r="V19" i="3"/>
  <c r="V11" i="3"/>
  <c r="V12" i="3" s="1"/>
  <c r="AA22" i="6"/>
  <c r="AD19" i="6"/>
  <c r="AE47" i="5"/>
  <c r="AD18" i="6"/>
  <c r="AE48" i="5"/>
  <c r="AD20" i="6"/>
  <c r="AE46" i="5"/>
  <c r="X5" i="3"/>
  <c r="W6" i="3"/>
  <c r="W7" i="3"/>
  <c r="W16" i="3" s="1"/>
  <c r="Y10" i="21"/>
  <c r="AB49" i="5"/>
  <c r="AB17" i="6" s="1"/>
  <c r="X22" i="19"/>
  <c r="Y19" i="19"/>
  <c r="Y20" i="19" s="1"/>
  <c r="Y9" i="19"/>
  <c r="Y10" i="19" s="1"/>
  <c r="AB45" i="5"/>
  <c r="AB21" i="6" s="1"/>
  <c r="W18" i="3" l="1"/>
  <c r="W15" i="3"/>
  <c r="W17" i="3"/>
  <c r="W19" i="3"/>
  <c r="W11" i="3"/>
  <c r="W12" i="3" s="1"/>
  <c r="AB22" i="6"/>
  <c r="AE18" i="6"/>
  <c r="AF48" i="5"/>
  <c r="AE20" i="6"/>
  <c r="AF46" i="5"/>
  <c r="AE19" i="6"/>
  <c r="AF47" i="5"/>
  <c r="X6" i="3"/>
  <c r="X7" i="3"/>
  <c r="X16" i="3" s="1"/>
  <c r="Y5" i="3"/>
  <c r="Y22" i="19"/>
  <c r="Z19" i="19"/>
  <c r="Z20" i="19" s="1"/>
  <c r="Z10" i="21"/>
  <c r="AC49" i="5"/>
  <c r="AV52" i="5"/>
  <c r="Z9" i="19"/>
  <c r="Z10" i="19" s="1"/>
  <c r="AC45" i="5"/>
  <c r="X15" i="3" l="1"/>
  <c r="X17" i="3"/>
  <c r="X19" i="3"/>
  <c r="X18" i="3"/>
  <c r="X11" i="3"/>
  <c r="X12" i="3" s="1"/>
  <c r="AV53" i="5"/>
  <c r="AF20" i="6"/>
  <c r="AG46" i="5"/>
  <c r="AH46" i="5" s="1"/>
  <c r="AI46" i="5" s="1"/>
  <c r="AJ46" i="5" s="1"/>
  <c r="AK46" i="5" s="1"/>
  <c r="AD49" i="5"/>
  <c r="AC17" i="6"/>
  <c r="AF19" i="6"/>
  <c r="AG47" i="5"/>
  <c r="AH47" i="5" s="1"/>
  <c r="AI47" i="5" s="1"/>
  <c r="AJ47" i="5" s="1"/>
  <c r="AK47" i="5" s="1"/>
  <c r="AF18" i="6"/>
  <c r="AG48" i="5"/>
  <c r="AH48" i="5" s="1"/>
  <c r="AI48" i="5" s="1"/>
  <c r="AJ48" i="5" s="1"/>
  <c r="AK48" i="5" s="1"/>
  <c r="AD45" i="5"/>
  <c r="AC21" i="6"/>
  <c r="Y7" i="3"/>
  <c r="Y16" i="3" s="1"/>
  <c r="Z5" i="3"/>
  <c r="Y6" i="3"/>
  <c r="Z22" i="19"/>
  <c r="Y18" i="3" l="1"/>
  <c r="Y15" i="3"/>
  <c r="Y17" i="3"/>
  <c r="Y19" i="3"/>
  <c r="Y11" i="3"/>
  <c r="Y12" i="3" s="1"/>
  <c r="AL48" i="5"/>
  <c r="AK18" i="6"/>
  <c r="AL47" i="5"/>
  <c r="AK19" i="6"/>
  <c r="AL46" i="5"/>
  <c r="AK20" i="6"/>
  <c r="AG18" i="6"/>
  <c r="AC22" i="6"/>
  <c r="AE49" i="5"/>
  <c r="AD17" i="6"/>
  <c r="AG19" i="6"/>
  <c r="AG20" i="6"/>
  <c r="AE45" i="5"/>
  <c r="AD21" i="6"/>
  <c r="AA5" i="3"/>
  <c r="Z6" i="3"/>
  <c r="Z7" i="3"/>
  <c r="Z16" i="3" s="1"/>
  <c r="Z18" i="3" l="1"/>
  <c r="Z15" i="3"/>
  <c r="Z17" i="3"/>
  <c r="Z19" i="3"/>
  <c r="Z11" i="3"/>
  <c r="Z12" i="3" s="1"/>
  <c r="AL18" i="6"/>
  <c r="AM48" i="5"/>
  <c r="AM47" i="5"/>
  <c r="AL19" i="6"/>
  <c r="AM46" i="5"/>
  <c r="AL20" i="6"/>
  <c r="AD22" i="6"/>
  <c r="AH18" i="6"/>
  <c r="AH20" i="6"/>
  <c r="AF49" i="5"/>
  <c r="AE17" i="6"/>
  <c r="AF45" i="5"/>
  <c r="AE21" i="6"/>
  <c r="AH19" i="6"/>
  <c r="AA7" i="3"/>
  <c r="AA16" i="3" s="1"/>
  <c r="AA6" i="3"/>
  <c r="AB5" i="3"/>
  <c r="AA18" i="3" l="1"/>
  <c r="AA19" i="3"/>
  <c r="AA15" i="3"/>
  <c r="AA17" i="3"/>
  <c r="AA11" i="3"/>
  <c r="AA12" i="3" s="1"/>
  <c r="AN48" i="5"/>
  <c r="AN47" i="5"/>
  <c r="AN46" i="5"/>
  <c r="AE22" i="6"/>
  <c r="AJ19" i="6"/>
  <c r="AI19" i="6"/>
  <c r="AI18" i="6"/>
  <c r="AJ18" i="6"/>
  <c r="AG49" i="5"/>
  <c r="AH49" i="5" s="1"/>
  <c r="AI49" i="5" s="1"/>
  <c r="AJ49" i="5" s="1"/>
  <c r="AK49" i="5" s="1"/>
  <c r="AF17" i="6"/>
  <c r="AJ20" i="6"/>
  <c r="AI20" i="6"/>
  <c r="AG45" i="5"/>
  <c r="AH45" i="5" s="1"/>
  <c r="AI45" i="5" s="1"/>
  <c r="AJ45" i="5" s="1"/>
  <c r="AK45" i="5" s="1"/>
  <c r="AF21" i="6"/>
  <c r="AB6" i="3"/>
  <c r="AC5" i="3"/>
  <c r="AB7" i="3"/>
  <c r="AB16" i="3" s="1"/>
  <c r="AB18" i="3" l="1"/>
  <c r="AB15" i="3"/>
  <c r="AB17" i="3"/>
  <c r="AB19" i="3"/>
  <c r="AB11" i="3"/>
  <c r="AB12" i="3" s="1"/>
  <c r="AO48" i="5"/>
  <c r="AO47" i="5"/>
  <c r="AO46" i="5"/>
  <c r="AL45" i="5"/>
  <c r="AK21" i="6"/>
  <c r="AL49" i="5"/>
  <c r="AK17" i="6"/>
  <c r="AF22" i="6"/>
  <c r="AG21" i="6"/>
  <c r="AG17" i="6"/>
  <c r="AC7" i="3"/>
  <c r="AC16" i="3" s="1"/>
  <c r="AC6" i="3"/>
  <c r="AD5" i="3"/>
  <c r="AC18" i="3" l="1"/>
  <c r="AC15" i="3"/>
  <c r="AC17" i="3"/>
  <c r="AC19" i="3"/>
  <c r="AC11" i="3"/>
  <c r="AC12" i="3" s="1"/>
  <c r="AK22" i="6"/>
  <c r="AM45" i="5"/>
  <c r="AL21" i="6"/>
  <c r="AM49" i="5"/>
  <c r="AL17" i="6"/>
  <c r="AL22" i="6" s="1"/>
  <c r="AH17" i="6"/>
  <c r="AH21" i="6"/>
  <c r="AG22" i="6"/>
  <c r="AE5" i="3"/>
  <c r="AD7" i="3"/>
  <c r="AD16" i="3" s="1"/>
  <c r="AD6" i="3"/>
  <c r="AD18" i="3" l="1"/>
  <c r="AD15" i="3"/>
  <c r="AD19" i="3"/>
  <c r="AD17" i="3"/>
  <c r="AD11" i="3"/>
  <c r="AD12" i="3" s="1"/>
  <c r="AN45" i="5"/>
  <c r="AN49" i="5"/>
  <c r="AJ21" i="6"/>
  <c r="AI21" i="6"/>
  <c r="AJ17" i="6"/>
  <c r="AI17" i="6"/>
  <c r="AH22" i="6"/>
  <c r="AF5" i="3"/>
  <c r="AE6" i="3"/>
  <c r="AE7" i="3"/>
  <c r="AE16" i="3" s="1"/>
  <c r="AE18" i="3" l="1"/>
  <c r="AE15" i="3"/>
  <c r="AE17" i="3"/>
  <c r="AE19" i="3"/>
  <c r="AE11" i="3"/>
  <c r="AE12" i="3" s="1"/>
  <c r="AI22" i="6"/>
  <c r="AO45" i="5"/>
  <c r="AO49" i="5"/>
  <c r="AJ22" i="6"/>
  <c r="AF6" i="3"/>
  <c r="AF7" i="3"/>
  <c r="AF16" i="3" s="1"/>
  <c r="AG5" i="3"/>
  <c r="AF15" i="3" l="1"/>
  <c r="AF17" i="3"/>
  <c r="AF19" i="3"/>
  <c r="AF18" i="3"/>
  <c r="AF11" i="3"/>
  <c r="AF12" i="3" s="1"/>
  <c r="AG7" i="3"/>
  <c r="AG16" i="3" s="1"/>
  <c r="AG6" i="3"/>
  <c r="AH5" i="3"/>
  <c r="AG15" i="3" l="1"/>
  <c r="AG17" i="3"/>
  <c r="AG19" i="3"/>
  <c r="AG18" i="3"/>
  <c r="AG11" i="3"/>
  <c r="AG12" i="3" s="1"/>
  <c r="AI5" i="3"/>
  <c r="AH7" i="3"/>
  <c r="AH16" i="3" s="1"/>
  <c r="AH6" i="3"/>
  <c r="AH17" i="3" l="1"/>
  <c r="AH18" i="3"/>
  <c r="AH15" i="3"/>
  <c r="AH19" i="3"/>
  <c r="AH11" i="3"/>
  <c r="AH12" i="3" s="1"/>
  <c r="AJ5" i="3"/>
  <c r="AI6" i="3"/>
  <c r="AI7" i="3"/>
  <c r="AI16" i="3" s="1"/>
  <c r="AI18" i="3" l="1"/>
  <c r="AI15" i="3"/>
  <c r="AI17" i="3"/>
  <c r="AI19" i="3"/>
  <c r="AI11" i="3"/>
  <c r="AI12" i="3" s="1"/>
  <c r="AJ6" i="3"/>
  <c r="AJ7" i="3"/>
  <c r="AJ16" i="3" s="1"/>
  <c r="AK5" i="3"/>
  <c r="AJ15" i="3" l="1"/>
  <c r="AJ17" i="3"/>
  <c r="AJ19" i="3"/>
  <c r="AJ18" i="3"/>
  <c r="AJ11" i="3"/>
  <c r="AJ12" i="3" s="1"/>
  <c r="AK7" i="3"/>
  <c r="AK16" i="3" s="1"/>
  <c r="AK6" i="3"/>
  <c r="AL5" i="3"/>
  <c r="AK15" i="3" l="1"/>
  <c r="AK17" i="3"/>
  <c r="AK19" i="3"/>
  <c r="AK18" i="3"/>
  <c r="AK11" i="3"/>
  <c r="AK12" i="3" s="1"/>
  <c r="AM5" i="3"/>
  <c r="AL7" i="3"/>
  <c r="AL16" i="3" s="1"/>
  <c r="AL6" i="3"/>
  <c r="AL15" i="3" l="1"/>
  <c r="AL17" i="3"/>
  <c r="AL19" i="3"/>
  <c r="AL18" i="3"/>
  <c r="AL11" i="3"/>
  <c r="AL12" i="3" s="1"/>
  <c r="AM6" i="3"/>
  <c r="AN5" i="3"/>
  <c r="AO5" i="3" s="1"/>
  <c r="AM7" i="3"/>
  <c r="AM16" i="3" s="1"/>
  <c r="AO7" i="3" l="1"/>
  <c r="AO16" i="3" s="1"/>
  <c r="AO6" i="3"/>
  <c r="AM15" i="3"/>
  <c r="AM17" i="3"/>
  <c r="AM19" i="3"/>
  <c r="AM18" i="3"/>
  <c r="AM11" i="3"/>
  <c r="AM12" i="3" s="1"/>
  <c r="AN6" i="3"/>
  <c r="AN7" i="3"/>
  <c r="AN16" i="3" s="1"/>
  <c r="B16" i="3" s="1"/>
  <c r="AN15" i="3" l="1"/>
  <c r="AN17" i="3"/>
  <c r="AN19" i="3"/>
  <c r="AN18" i="3"/>
  <c r="AN11" i="3"/>
  <c r="AO15" i="3"/>
  <c r="AO17" i="3"/>
  <c r="AO19" i="3"/>
  <c r="AO18" i="3"/>
  <c r="B18" i="3"/>
  <c r="B17" i="3"/>
  <c r="B15" i="3"/>
  <c r="AN12" i="3" l="1"/>
  <c r="B12" i="3" s="1"/>
  <c r="B11" i="3"/>
  <c r="B19" i="3"/>
  <c r="B20" i="3" s="1"/>
  <c r="C17" i="3" l="1"/>
  <c r="B23" i="3"/>
  <c r="B24" i="3"/>
  <c r="B27" i="3"/>
  <c r="B28" i="3"/>
  <c r="B29" i="3"/>
  <c r="C16" i="3"/>
  <c r="B30" i="3"/>
  <c r="C15" i="3"/>
  <c r="C18" i="3"/>
  <c r="C19" i="3"/>
  <c r="B31" i="3" l="1"/>
  <c r="C20" i="3"/>
</calcChain>
</file>

<file path=xl/sharedStrings.xml><?xml version="1.0" encoding="utf-8"?>
<sst xmlns="http://schemas.openxmlformats.org/spreadsheetml/2006/main" count="363" uniqueCount="225">
  <si>
    <t>Year of Operation</t>
  </si>
  <si>
    <t>Year</t>
  </si>
  <si>
    <t>Total</t>
  </si>
  <si>
    <t>Build</t>
  </si>
  <si>
    <t>Look Up Table</t>
  </si>
  <si>
    <t>Discount Rate</t>
  </si>
  <si>
    <t>No injury (PDO equivalent)</t>
  </si>
  <si>
    <t>Possible Injury (=OK Severity 2)</t>
  </si>
  <si>
    <t>Non-incapacitating Injury (=OK Severity 3)</t>
  </si>
  <si>
    <t>Incapacitating Injury (=OK Severity 4)</t>
  </si>
  <si>
    <t xml:space="preserve">Fatal </t>
  </si>
  <si>
    <t/>
  </si>
  <si>
    <t>Passengers</t>
  </si>
  <si>
    <t>Small commercial vehicles</t>
  </si>
  <si>
    <t>Large commercial vehicles</t>
  </si>
  <si>
    <t>Benefit Cost Ratio</t>
  </si>
  <si>
    <t>-</t>
  </si>
  <si>
    <t>Source</t>
  </si>
  <si>
    <t>Unit</t>
  </si>
  <si>
    <t>Seconds to hours conversion</t>
  </si>
  <si>
    <t>Annualization factor</t>
  </si>
  <si>
    <t>Average passenger vehicle occupancy</t>
  </si>
  <si>
    <t>CAGR (for VMT)</t>
  </si>
  <si>
    <t>Base Year Y for Discounting</t>
  </si>
  <si>
    <t>Discounted Costs</t>
  </si>
  <si>
    <t>Discounted Benefits</t>
  </si>
  <si>
    <t>Emissions Benefits</t>
  </si>
  <si>
    <t>Summary</t>
  </si>
  <si>
    <t>Truck</t>
  </si>
  <si>
    <t>Hours of Delay Saved</t>
  </si>
  <si>
    <t>Passenger Car</t>
  </si>
  <si>
    <t>Light/Medium Truck</t>
  </si>
  <si>
    <t>Heavy Truck</t>
  </si>
  <si>
    <t>$/Crash</t>
  </si>
  <si>
    <t>Passengers (All Purposes)</t>
  </si>
  <si>
    <t>Truck Drivers</t>
  </si>
  <si>
    <t>PM2.5</t>
  </si>
  <si>
    <t>https://www.epa.gov/energy/greenhouse-gases-equivalencies-calculator-calculations-and-references</t>
  </si>
  <si>
    <t>https://www.epa.gov/moves/latest-version-motor-vehicle-emission-simulator-moves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</si>
  <si>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Benefit</t>
    </r>
  </si>
  <si>
    <t>Nox Benefit</t>
  </si>
  <si>
    <t>SOx Benefit</t>
  </si>
  <si>
    <t>$/Metric Ton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</si>
  <si>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Savings</t>
    </r>
  </si>
  <si>
    <t xml:space="preserve">NOx Savings </t>
  </si>
  <si>
    <t>SOx Savings</t>
  </si>
  <si>
    <t>Discount Rate (Carbon Emissions)</t>
  </si>
  <si>
    <t>Emissions Benefits (All Other)</t>
  </si>
  <si>
    <t xml:space="preserve">Crash Reductions </t>
  </si>
  <si>
    <t>CO2 Equivalent</t>
  </si>
  <si>
    <t>PM2.5 Savings</t>
  </si>
  <si>
    <t>PM2.5 Benefit</t>
  </si>
  <si>
    <t>Kilograms to metric tons conversion</t>
  </si>
  <si>
    <t>MOVES3</t>
  </si>
  <si>
    <t>kg/VHT</t>
  </si>
  <si>
    <t>*Source: MOVES3</t>
  </si>
  <si>
    <t>US tons to metric tons conversion</t>
  </si>
  <si>
    <t>Medium Duty Truck</t>
  </si>
  <si>
    <t>Tractor Trailers</t>
  </si>
  <si>
    <t>Oxides of Nitrogen (NOx)</t>
  </si>
  <si>
    <t>Sulfur Dioxide (SO2)</t>
  </si>
  <si>
    <t>Vehicle Class</t>
  </si>
  <si>
    <t>Car (Gasoline)</t>
  </si>
  <si>
    <t>Emissions Kilograms Per VHT</t>
  </si>
  <si>
    <t xml:space="preserve">Emissions Savings Per Hour of Delay (metric tons/VHT) </t>
  </si>
  <si>
    <t>AVG pollutant decrease, 2021-2025</t>
  </si>
  <si>
    <t>Emissions Benefit Per Hour of Delay ($/VHT)</t>
  </si>
  <si>
    <t>AVG annual % pollutant decrease, 2021-2025</t>
  </si>
  <si>
    <t>No Build</t>
  </si>
  <si>
    <t>1st year operation</t>
  </si>
  <si>
    <t>Base year</t>
  </si>
  <si>
    <t xml:space="preserve">Net Present Value </t>
  </si>
  <si>
    <t xml:space="preserve">Build Capital Costs </t>
  </si>
  <si>
    <t>Fuel Cost Savings</t>
  </si>
  <si>
    <t>NOx Benefit</t>
  </si>
  <si>
    <t>https://www.energy.gov/eere/vehicles/fact-861-february-23-2015-idle-fuel-consumption-selected-gasoline-and-diesel-vehicles</t>
  </si>
  <si>
    <t>Fuel consumed while idling (passenger vehicles) (gal/hr)</t>
  </si>
  <si>
    <t>Fuel consumed while idling (average of all truck types) (gal/hr)</t>
  </si>
  <si>
    <t>Passengers vehicle hours</t>
  </si>
  <si>
    <t>Fuel Savings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</si>
  <si>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Benefit</t>
    </r>
  </si>
  <si>
    <t>Total daily auto trips</t>
  </si>
  <si>
    <t>Total daily truck trips</t>
  </si>
  <si>
    <t>Daily auto trips delayed</t>
  </si>
  <si>
    <t>Daily auto trips not delayed</t>
  </si>
  <si>
    <t>Daily value of auto buffer time (not delayed)</t>
  </si>
  <si>
    <t xml:space="preserve">Auto </t>
  </si>
  <si>
    <t>Total annual reliability benefit (undiscounted)</t>
  </si>
  <si>
    <t>Average length of delay at a crossing (minutes)</t>
  </si>
  <si>
    <t>Daily auto buffer time not delayed (hours)</t>
  </si>
  <si>
    <t xml:space="preserve">Travel Reliability Benefits </t>
  </si>
  <si>
    <t>Reliability calculated as follows:</t>
  </si>
  <si>
    <t xml:space="preserve">(total trips - trips actually delayed) x average delay when gates down x probability of delay x value of time </t>
  </si>
  <si>
    <t>Daily truck trips delayed</t>
  </si>
  <si>
    <t>Daily truck trips not delayed</t>
  </si>
  <si>
    <t>Daily truck buffer time not delayed (hours)</t>
  </si>
  <si>
    <t>Daily value of truck buffer time (not delayed)</t>
  </si>
  <si>
    <t>Annual value of truck buffer time (undiscounted)</t>
  </si>
  <si>
    <t>Annual value of auto buffer time (undiscounted)</t>
  </si>
  <si>
    <t xml:space="preserve">NOx </t>
  </si>
  <si>
    <t xml:space="preserve">SOx </t>
  </si>
  <si>
    <t xml:space="preserve">PM2.5 </t>
  </si>
  <si>
    <t>Annual Hours of Delay Saved</t>
  </si>
  <si>
    <t>Total (Non-CO2) Benefit</t>
  </si>
  <si>
    <t>Emissions Benefit (annual $ savings, undiscounted)</t>
  </si>
  <si>
    <t>Emissions Reduction (annual metric tons saved)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</si>
  <si>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</si>
  <si>
    <t>Bike and Pedestrian</t>
  </si>
  <si>
    <t>Travel Delay Savings - vehicles</t>
  </si>
  <si>
    <t>Emergency Vehicles Delayed per Year</t>
  </si>
  <si>
    <t>Average Delay Time per Vehicle (minutes)</t>
  </si>
  <si>
    <t>Economic Cost Based on Survival Rate</t>
  </si>
  <si>
    <t>Change in Survival Probability per Delayed Trip</t>
  </si>
  <si>
    <t>Percent of Emergency Vehicles in Life Critical Situation</t>
  </si>
  <si>
    <t>Crash Reduction Benefits</t>
  </si>
  <si>
    <r>
      <t>Emissions Benefits (CO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</si>
  <si>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https://files.hudexchange.info/course-content/ndrc-nofa-benefit-cost-analysis-data-resources-and-expert-tips-webinar/FEMA-BCAR-Resource.pdf</t>
  </si>
  <si>
    <t>Survival Probability without detour</t>
  </si>
  <si>
    <t>Survival Probability with detour</t>
  </si>
  <si>
    <t>Emergency trips x %life threatening x chnge in survival probability</t>
  </si>
  <si>
    <t>Moore population</t>
  </si>
  <si>
    <t>Estimated residential households</t>
  </si>
  <si>
    <t>Estimated households exposed to train noise</t>
  </si>
  <si>
    <t xml:space="preserve">Noise Reduction Benefits </t>
  </si>
  <si>
    <t>dB level - exposed households</t>
  </si>
  <si>
    <t>db baseline ambient level</t>
  </si>
  <si>
    <t>dB above non-intrusive level</t>
  </si>
  <si>
    <t>Total one time 2024benefit of eliminating at grade train noise</t>
  </si>
  <si>
    <t>estimated average annual GDP deflator change 2019-2021</t>
  </si>
  <si>
    <t>https://citeseerx.ist.psu.edu/viewdoc/download?doi=10.1.1.1090.8905&amp;rep=rep1&amp;type=pdf</t>
  </si>
  <si>
    <t>estimate based on William K. Bellinger, "The economic valuation of train horn noise: A US case study", Transportation Research Part D 11 (2006) 310–314</t>
  </si>
  <si>
    <t>% reduction in survival probability from detour</t>
  </si>
  <si>
    <t>property value impact for noise levels significantly above 50 dB</t>
  </si>
  <si>
    <t>Emergency Response</t>
  </si>
  <si>
    <t>Base Year</t>
  </si>
  <si>
    <t>TOTAL</t>
  </si>
  <si>
    <t>Total annual passenger hours of delay</t>
  </si>
  <si>
    <t xml:space="preserve">Travel Delay Savings </t>
  </si>
  <si>
    <t>`</t>
  </si>
  <si>
    <t xml:space="preserve">Emissions Benefits </t>
  </si>
  <si>
    <t>Hourly Value of Time ($2020)</t>
  </si>
  <si>
    <t>Grams to metric tons conversion</t>
  </si>
  <si>
    <t>Value of Accidents KABCO Values ($2020)</t>
  </si>
  <si>
    <t>Emissions Costs Per Ton (2020$s)</t>
  </si>
  <si>
    <t>NOX</t>
  </si>
  <si>
    <t>SOX</t>
  </si>
  <si>
    <t>average light and heavy sedan  -  https://www.energy.gov/eere/vehicles/fact-861-february-23-2015-idle-fuel-consumption-selected-gasoline-and-diesel-vehicles</t>
  </si>
  <si>
    <t xml:space="preserve">2022 $s </t>
  </si>
  <si>
    <t>Possible Injury: 2</t>
  </si>
  <si>
    <t>Non-incapacitating: 3</t>
  </si>
  <si>
    <t>Fatal (within 30-days): 5</t>
  </si>
  <si>
    <t>Incapacitating: 4</t>
  </si>
  <si>
    <t>No Injury/PDO: 1</t>
  </si>
  <si>
    <t>INPUT</t>
  </si>
  <si>
    <t xml:space="preserve">Transit Rail Operators </t>
  </si>
  <si>
    <t>COSTS</t>
  </si>
  <si>
    <t>BENEFITS</t>
  </si>
  <si>
    <t>References</t>
  </si>
  <si>
    <t>Construction Costs</t>
  </si>
  <si>
    <t>Annual Crash Rate</t>
  </si>
  <si>
    <t>Cycle Facility Benefits</t>
  </si>
  <si>
    <t>Inputs</t>
  </si>
  <si>
    <t>Total Cycle trips (# of cyclists)</t>
  </si>
  <si>
    <t>Communters</t>
  </si>
  <si>
    <t xml:space="preserve">Average Trip Distance </t>
  </si>
  <si>
    <t>Cost (Undiscounted $2020)</t>
  </si>
  <si>
    <t xml:space="preserve">Cycle Journey Valuation </t>
  </si>
  <si>
    <t>Cycle Journey Valuation (induced)</t>
  </si>
  <si>
    <t>Travel Time Benefits</t>
  </si>
  <si>
    <t xml:space="preserve">Past motor vehicle </t>
  </si>
  <si>
    <t xml:space="preserve">Projected Crash reductions by year </t>
  </si>
  <si>
    <t>Value of crash reductions by year (undiscounted, 2020 $s)</t>
  </si>
  <si>
    <t>https://safety.fhwa.dot.gov/hsip/spm/conversion_tbl/pdfs/kabco_ctable_by_state.pdf</t>
  </si>
  <si>
    <t>K - Fatal (within 30-days): 1</t>
  </si>
  <si>
    <t>B - Visible: 3</t>
  </si>
  <si>
    <t>A - Serious: 2</t>
  </si>
  <si>
    <t>C - Complaint: 4</t>
  </si>
  <si>
    <t>O - No Injury/PDO: 0</t>
  </si>
  <si>
    <t>Years  of Operation</t>
  </si>
  <si>
    <t>Years of Operation</t>
  </si>
  <si>
    <t>Induced Trips</t>
  </si>
  <si>
    <t>Cycline Trip Value (Induced)</t>
  </si>
  <si>
    <t>Separated Cyle Track (Value per Cycling Mile)</t>
  </si>
  <si>
    <t xml:space="preserve">Average Induced Trip Distance </t>
  </si>
  <si>
    <r>
      <t>CO</t>
    </r>
    <r>
      <rPr>
        <vertAlign val="subscript"/>
        <sz val="11"/>
        <color theme="1"/>
        <rFont val="Calibri Light"/>
        <family val="2"/>
        <scheme val="major"/>
      </rPr>
      <t>2</t>
    </r>
  </si>
  <si>
    <t>Noise Reduction per VMT Saved</t>
  </si>
  <si>
    <t xml:space="preserve">Annual O&amp;M </t>
  </si>
  <si>
    <t xml:space="preserve">Average cost of gasoline </t>
  </si>
  <si>
    <t xml:space="preserve">Average cost of diesel fuel </t>
  </si>
  <si>
    <t>USDOT 2024 Update (December 2023) BCA Guidance</t>
  </si>
  <si>
    <t>USDOT 2024 Update (December 2023) BCA Guidance (passenger vehicles all travel)</t>
  </si>
  <si>
    <t>%</t>
  </si>
  <si>
    <t>Discount Factor (3.1% Disc.)</t>
  </si>
  <si>
    <t>Discount Factor (2% Disc.)</t>
  </si>
  <si>
    <t>Discounted Summary Results ($2022)</t>
  </si>
  <si>
    <t xml:space="preserve">AM Peak Hour Vehicles: </t>
  </si>
  <si>
    <t xml:space="preserve">PM Peak Hour Vehicles: </t>
  </si>
  <si>
    <t>Annual Trips Impacted (Total, Peak Hours Only)</t>
  </si>
  <si>
    <t>No-Build</t>
  </si>
  <si>
    <t>Two-way Stop Control @ US-377 &amp; SH-22/Ray Branum Road</t>
  </si>
  <si>
    <t xml:space="preserve">AM Peak Hour Delay (s/veh): </t>
  </si>
  <si>
    <t xml:space="preserve">Roundabout </t>
  </si>
  <si>
    <t>US-377 &amp; SH-22</t>
  </si>
  <si>
    <t>US-377 &amp; Ray Branum Road</t>
  </si>
  <si>
    <t xml:space="preserve">PM Peak Hour Delay (s/veh): </t>
  </si>
  <si>
    <t>TWSC</t>
  </si>
  <si>
    <t>Annualization factor (Weekday Only)</t>
  </si>
  <si>
    <t>Total Annual No-Build AM Peak Delay (sec)</t>
  </si>
  <si>
    <t>Total Annual No-Build PM Peak Delay (sec)</t>
  </si>
  <si>
    <t>Total Annual No-Build Delay (hr)</t>
  </si>
  <si>
    <t>Total Annual Build AM Peak Delay (sec)</t>
  </si>
  <si>
    <t>Total Annual Build PM Peak Delay (sec)</t>
  </si>
  <si>
    <t>Total Annual Build Delay (hr)</t>
  </si>
  <si>
    <t>Total Annual Delay Savings (hr)</t>
  </si>
  <si>
    <t>Total Passengers vehicles</t>
  </si>
  <si>
    <t>Cost Avoided (Undiscounted $2022)</t>
  </si>
  <si>
    <t>https://www.cmfclearinghouse.org/detail.php?facid=229</t>
  </si>
  <si>
    <t>CMF ID</t>
  </si>
  <si>
    <t xml:space="preserve">CRF= </t>
  </si>
  <si>
    <t>CMF=</t>
  </si>
  <si>
    <t>Annual Cost Avoided (Undiscounted $2022)</t>
  </si>
  <si>
    <t>Share of Benefits Table Data</t>
  </si>
  <si>
    <t>Dollars</t>
  </si>
  <si>
    <t>https://gasprices.aaa.com/?state=OK</t>
  </si>
  <si>
    <t xml:space="preserve"> BCA Guidance; 2024 Update (December 2023) Guidance provides no recommended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</si>
</sst>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_);\(#,##0.0000\);&quot;-  &quot;;&quot; &quot;@"/>
    <numFmt numFmtId="165" formatCode="#,##0.00_);\(#,##0.00\);&quot;-  &quot;;&quot; &quot;@"/>
    <numFmt numFmtId="166" formatCode="0.000"/>
    <numFmt numFmtId="167" formatCode="0.0"/>
    <numFmt numFmtId="168" formatCode="_(* #,##0_);_(* \(#,##0\);_(* &quot;-&quot;??_);_(@_)"/>
    <numFmt numFmtId="169" formatCode="0.0%"/>
    <numFmt numFmtId="170" formatCode="&quot;$&quot;#,##0.0"/>
    <numFmt numFmtId="171" formatCode="&quot;$&quot;#,##0"/>
    <numFmt numFmtId="172" formatCode="#,##0.0000_);\(#,##0.0000\)"/>
    <numFmt numFmtId="173" formatCode="0.0000"/>
    <numFmt numFmtId="174" formatCode="0.000000"/>
    <numFmt numFmtId="175" formatCode="0.000%"/>
    <numFmt numFmtId="176" formatCode="0.0000000"/>
    <numFmt numFmtId="177" formatCode="_(* #,##0.0_);_(* \(#,##0.0\);_(* &quot;-&quot;??_);_(@_)"/>
    <numFmt numFmtId="178" formatCode="_(&quot;$&quot;* #,##0_);_(&quot;$&quot;* \(#,##0\);_(&quot;$&quot;* &quot;-&quot;??_);_(@_)"/>
    <numFmt numFmtId="179" formatCode="0.00000"/>
    <numFmt numFmtId="180" formatCode="0.0000000000"/>
    <numFmt numFmtId="181" formatCode="&quot;$&quot;#,##0.00"/>
    <numFmt numFmtId="182" formatCode="_(&quot;$&quot;* #,##0.0000_);_(&quot;$&quot;* \(#,##0.00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21212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vertAlign val="subscript"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indexed="64"/>
      </top>
      <bottom/>
      <diagonal/>
    </border>
    <border>
      <left style="medium">
        <color theme="0" tint="-0.34998626667073579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</cellStyleXfs>
  <cellXfs count="360">
    <xf numFmtId="0" fontId="0" fillId="0" borderId="0" xfId="0"/>
    <xf numFmtId="2" fontId="0" fillId="0" borderId="0" xfId="0" applyNumberFormat="1"/>
    <xf numFmtId="0" fontId="6" fillId="0" borderId="0" xfId="2"/>
    <xf numFmtId="0" fontId="5" fillId="0" borderId="0" xfId="0" applyFont="1"/>
    <xf numFmtId="166" fontId="0" fillId="0" borderId="0" xfId="0" applyNumberFormat="1"/>
    <xf numFmtId="0" fontId="10" fillId="0" borderId="0" xfId="0" applyFont="1"/>
    <xf numFmtId="44" fontId="0" fillId="0" borderId="0" xfId="4" applyFont="1"/>
    <xf numFmtId="44" fontId="0" fillId="0" borderId="0" xfId="0" applyNumberForma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8" fontId="0" fillId="0" borderId="0" xfId="1" applyNumberFormat="1" applyFont="1"/>
    <xf numFmtId="168" fontId="0" fillId="0" borderId="0" xfId="0" applyNumberFormat="1"/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44" fontId="0" fillId="0" borderId="0" xfId="4" applyFont="1" applyFill="1"/>
    <xf numFmtId="0" fontId="9" fillId="0" borderId="0" xfId="0" applyFont="1" applyAlignment="1">
      <alignment horizontal="right"/>
    </xf>
    <xf numFmtId="44" fontId="0" fillId="0" borderId="0" xfId="4" applyFont="1" applyFill="1" applyBorder="1"/>
    <xf numFmtId="168" fontId="0" fillId="0" borderId="0" xfId="1" applyNumberFormat="1" applyFont="1" applyBorder="1"/>
    <xf numFmtId="167" fontId="0" fillId="0" borderId="0" xfId="0" applyNumberFormat="1"/>
    <xf numFmtId="1" fontId="0" fillId="0" borderId="0" xfId="0" applyNumberFormat="1"/>
    <xf numFmtId="44" fontId="1" fillId="0" borderId="0" xfId="4" applyFont="1" applyFill="1" applyBorder="1" applyAlignment="1">
      <alignment horizontal="right"/>
    </xf>
    <xf numFmtId="170" fontId="0" fillId="0" borderId="0" xfId="0" applyNumberFormat="1" applyAlignment="1">
      <alignment horizontal="right"/>
    </xf>
    <xf numFmtId="169" fontId="0" fillId="0" borderId="0" xfId="0" applyNumberFormat="1"/>
    <xf numFmtId="170" fontId="0" fillId="0" borderId="0" xfId="4" applyNumberFormat="1" applyFont="1" applyFill="1" applyBorder="1"/>
    <xf numFmtId="170" fontId="0" fillId="0" borderId="0" xfId="0" applyNumberFormat="1"/>
    <xf numFmtId="0" fontId="12" fillId="0" borderId="1" xfId="0" applyFont="1" applyBorder="1" applyAlignment="1">
      <alignment horizontal="left" vertical="top"/>
    </xf>
    <xf numFmtId="5" fontId="0" fillId="0" borderId="0" xfId="0" applyNumberFormat="1"/>
    <xf numFmtId="0" fontId="6" fillId="0" borderId="0" xfId="2" applyAlignment="1">
      <alignment vertical="center"/>
    </xf>
    <xf numFmtId="0" fontId="13" fillId="0" borderId="0" xfId="0" applyFont="1" applyAlignment="1">
      <alignment vertical="center"/>
    </xf>
    <xf numFmtId="173" fontId="0" fillId="0" borderId="0" xfId="1" applyNumberFormat="1" applyFont="1" applyFill="1"/>
    <xf numFmtId="0" fontId="2" fillId="0" borderId="0" xfId="0" applyFont="1"/>
    <xf numFmtId="0" fontId="10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right" vertical="top"/>
    </xf>
    <xf numFmtId="166" fontId="12" fillId="0" borderId="0" xfId="0" applyNumberFormat="1" applyFont="1" applyAlignment="1">
      <alignment horizontal="right" vertical="center"/>
    </xf>
    <xf numFmtId="171" fontId="0" fillId="0" borderId="0" xfId="4" applyNumberFormat="1" applyFont="1" applyFill="1" applyBorder="1" applyAlignment="1">
      <alignment horizontal="right"/>
    </xf>
    <xf numFmtId="171" fontId="2" fillId="0" borderId="0" xfId="4" applyNumberFormat="1" applyFont="1" applyFill="1" applyBorder="1" applyAlignment="1">
      <alignment horizontal="right"/>
    </xf>
    <xf numFmtId="2" fontId="3" fillId="0" borderId="0" xfId="0" applyNumberFormat="1" applyFont="1" applyAlignment="1">
      <alignment horizontal="right" wrapText="1"/>
    </xf>
    <xf numFmtId="0" fontId="16" fillId="0" borderId="0" xfId="0" applyFont="1" applyAlignment="1">
      <alignment horizontal="right"/>
    </xf>
    <xf numFmtId="0" fontId="3" fillId="0" borderId="0" xfId="0" applyFont="1"/>
    <xf numFmtId="166" fontId="3" fillId="0" borderId="0" xfId="0" applyNumberFormat="1" applyFont="1"/>
    <xf numFmtId="44" fontId="3" fillId="0" borderId="0" xfId="4" applyFont="1" applyFill="1"/>
    <xf numFmtId="44" fontId="3" fillId="0" borderId="0" xfId="0" applyNumberFormat="1" applyFont="1"/>
    <xf numFmtId="2" fontId="3" fillId="0" borderId="0" xfId="0" applyNumberFormat="1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44" fontId="3" fillId="0" borderId="0" xfId="0" applyNumberFormat="1" applyFont="1" applyAlignment="1">
      <alignment wrapText="1"/>
    </xf>
    <xf numFmtId="166" fontId="3" fillId="0" borderId="0" xfId="4" applyNumberFormat="1" applyFont="1" applyFill="1"/>
    <xf numFmtId="0" fontId="17" fillId="0" borderId="0" xfId="2" applyFont="1"/>
    <xf numFmtId="11" fontId="1" fillId="0" borderId="0" xfId="1" applyNumberFormat="1" applyFont="1" applyFill="1"/>
    <xf numFmtId="0" fontId="4" fillId="0" borderId="0" xfId="0" applyFont="1" applyAlignment="1">
      <alignment horizontal="right" wrapText="1"/>
    </xf>
    <xf numFmtId="173" fontId="3" fillId="0" borderId="0" xfId="5" applyNumberFormat="1" applyFont="1" applyFill="1" applyBorder="1" applyAlignment="1">
      <alignment horizontal="right"/>
    </xf>
    <xf numFmtId="0" fontId="19" fillId="0" borderId="0" xfId="0" applyFont="1"/>
    <xf numFmtId="0" fontId="20" fillId="0" borderId="0" xfId="0" applyFont="1"/>
    <xf numFmtId="167" fontId="3" fillId="0" borderId="0" xfId="0" applyNumberFormat="1" applyFont="1"/>
    <xf numFmtId="178" fontId="0" fillId="0" borderId="0" xfId="0" applyNumberFormat="1"/>
    <xf numFmtId="169" fontId="0" fillId="0" borderId="0" xfId="5" applyNumberFormat="1" applyFont="1"/>
    <xf numFmtId="10" fontId="16" fillId="2" borderId="4" xfId="5" applyNumberFormat="1" applyFont="1" applyFill="1" applyBorder="1"/>
    <xf numFmtId="0" fontId="0" fillId="6" borderId="0" xfId="0" applyFill="1"/>
    <xf numFmtId="179" fontId="0" fillId="6" borderId="0" xfId="0" applyNumberFormat="1" applyFill="1"/>
    <xf numFmtId="179" fontId="0" fillId="0" borderId="0" xfId="0" applyNumberFormat="1"/>
    <xf numFmtId="178" fontId="2" fillId="0" borderId="0" xfId="0" applyNumberFormat="1" applyFont="1"/>
    <xf numFmtId="0" fontId="12" fillId="0" borderId="1" xfId="0" applyFont="1" applyBorder="1" applyAlignment="1">
      <alignment horizontal="left" vertical="top" wrapText="1"/>
    </xf>
    <xf numFmtId="0" fontId="0" fillId="0" borderId="0" xfId="0" applyAlignment="1">
      <alignment horizontal="right" wrapText="1"/>
    </xf>
    <xf numFmtId="171" fontId="1" fillId="0" borderId="0" xfId="4" applyNumberFormat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8" xfId="0" applyBorder="1"/>
    <xf numFmtId="0" fontId="0" fillId="0" borderId="6" xfId="0" applyBorder="1"/>
    <xf numFmtId="0" fontId="0" fillId="0" borderId="11" xfId="0" applyBorder="1"/>
    <xf numFmtId="168" fontId="0" fillId="0" borderId="0" xfId="1" applyNumberFormat="1" applyFont="1" applyFill="1" applyBorder="1"/>
    <xf numFmtId="168" fontId="0" fillId="0" borderId="9" xfId="1" applyNumberFormat="1" applyFont="1" applyFill="1" applyBorder="1"/>
    <xf numFmtId="0" fontId="0" fillId="0" borderId="15" xfId="0" applyBorder="1"/>
    <xf numFmtId="0" fontId="0" fillId="0" borderId="16" xfId="0" applyBorder="1"/>
    <xf numFmtId="0" fontId="2" fillId="0" borderId="15" xfId="0" applyFont="1" applyBorder="1"/>
    <xf numFmtId="0" fontId="2" fillId="0" borderId="16" xfId="0" applyFont="1" applyBorder="1"/>
    <xf numFmtId="169" fontId="2" fillId="0" borderId="0" xfId="5" applyNumberFormat="1" applyFont="1"/>
    <xf numFmtId="0" fontId="10" fillId="0" borderId="5" xfId="0" applyFont="1" applyBorder="1"/>
    <xf numFmtId="0" fontId="10" fillId="0" borderId="1" xfId="0" applyFont="1" applyBorder="1"/>
    <xf numFmtId="0" fontId="0" fillId="0" borderId="9" xfId="0" applyBorder="1"/>
    <xf numFmtId="0" fontId="10" fillId="0" borderId="17" xfId="0" applyFont="1" applyBorder="1"/>
    <xf numFmtId="0" fontId="5" fillId="0" borderId="13" xfId="0" applyFont="1" applyBorder="1"/>
    <xf numFmtId="0" fontId="10" fillId="0" borderId="7" xfId="0" applyFont="1" applyBorder="1"/>
    <xf numFmtId="0" fontId="0" fillId="0" borderId="10" xfId="0" applyBorder="1"/>
    <xf numFmtId="168" fontId="0" fillId="0" borderId="6" xfId="0" applyNumberFormat="1" applyBorder="1"/>
    <xf numFmtId="172" fontId="1" fillId="0" borderId="0" xfId="1" applyNumberFormat="1" applyFont="1" applyFill="1" applyBorder="1"/>
    <xf numFmtId="168" fontId="0" fillId="0" borderId="15" xfId="0" applyNumberFormat="1" applyBorder="1"/>
    <xf numFmtId="172" fontId="1" fillId="0" borderId="15" xfId="1" applyNumberFormat="1" applyFont="1" applyFill="1" applyBorder="1"/>
    <xf numFmtId="178" fontId="2" fillId="0" borderId="15" xfId="4" applyNumberFormat="1" applyFont="1" applyFill="1" applyBorder="1"/>
    <xf numFmtId="1" fontId="0" fillId="0" borderId="0" xfId="0" applyNumberFormat="1" applyAlignment="1">
      <alignment horizontal="center"/>
    </xf>
    <xf numFmtId="1" fontId="0" fillId="2" borderId="0" xfId="0" applyNumberFormat="1" applyFill="1" applyAlignment="1">
      <alignment wrapText="1"/>
    </xf>
    <xf numFmtId="168" fontId="1" fillId="0" borderId="0" xfId="1" applyNumberFormat="1" applyFont="1" applyBorder="1"/>
    <xf numFmtId="177" fontId="0" fillId="2" borderId="0" xfId="0" applyNumberFormat="1" applyFill="1"/>
    <xf numFmtId="43" fontId="0" fillId="0" borderId="0" xfId="0" applyNumberFormat="1"/>
    <xf numFmtId="0" fontId="2" fillId="0" borderId="9" xfId="0" applyFont="1" applyBorder="1"/>
    <xf numFmtId="166" fontId="0" fillId="0" borderId="0" xfId="1" applyNumberFormat="1" applyFont="1" applyBorder="1"/>
    <xf numFmtId="168" fontId="0" fillId="0" borderId="9" xfId="1" applyNumberFormat="1" applyFont="1" applyBorder="1"/>
    <xf numFmtId="43" fontId="0" fillId="0" borderId="6" xfId="0" applyNumberFormat="1" applyBorder="1"/>
    <xf numFmtId="5" fontId="0" fillId="0" borderId="8" xfId="0" applyNumberFormat="1" applyBorder="1"/>
    <xf numFmtId="0" fontId="5" fillId="0" borderId="12" xfId="0" applyFont="1" applyBorder="1" applyAlignment="1">
      <alignment horizontal="left" wrapText="1"/>
    </xf>
    <xf numFmtId="0" fontId="0" fillId="0" borderId="13" xfId="0" applyBorder="1" applyAlignment="1">
      <alignment horizontal="right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178" fontId="21" fillId="0" borderId="0" xfId="4" applyNumberFormat="1" applyFont="1" applyBorder="1"/>
    <xf numFmtId="171" fontId="15" fillId="0" borderId="0" xfId="6" applyNumberFormat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0" fillId="0" borderId="13" xfId="0" applyBorder="1"/>
    <xf numFmtId="0" fontId="2" fillId="0" borderId="13" xfId="0" applyFont="1" applyBorder="1" applyAlignment="1">
      <alignment horizontal="left"/>
    </xf>
    <xf numFmtId="0" fontId="0" fillId="0" borderId="14" xfId="0" applyBorder="1"/>
    <xf numFmtId="0" fontId="2" fillId="0" borderId="14" xfId="0" applyFont="1" applyBorder="1"/>
    <xf numFmtId="0" fontId="2" fillId="3" borderId="8" xfId="0" applyFont="1" applyFill="1" applyBorder="1"/>
    <xf numFmtId="0" fontId="2" fillId="0" borderId="8" xfId="0" applyFont="1" applyBorder="1"/>
    <xf numFmtId="0" fontId="2" fillId="0" borderId="10" xfId="0" applyFont="1" applyBorder="1"/>
    <xf numFmtId="0" fontId="2" fillId="0" borderId="6" xfId="0" applyFont="1" applyBorder="1"/>
    <xf numFmtId="0" fontId="2" fillId="3" borderId="6" xfId="0" applyFont="1" applyFill="1" applyBorder="1" applyAlignment="1">
      <alignment horizontal="center" wrapText="1"/>
    </xf>
    <xf numFmtId="0" fontId="10" fillId="0" borderId="6" xfId="0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0" fillId="0" borderId="15" xfId="0" applyFont="1" applyBorder="1"/>
    <xf numFmtId="0" fontId="10" fillId="0" borderId="8" xfId="0" applyFont="1" applyBorder="1"/>
    <xf numFmtId="0" fontId="2" fillId="0" borderId="11" xfId="0" applyFont="1" applyBorder="1"/>
    <xf numFmtId="0" fontId="5" fillId="0" borderId="5" xfId="0" applyFont="1" applyBorder="1" applyAlignment="1">
      <alignment horizontal="left" vertical="top"/>
    </xf>
    <xf numFmtId="168" fontId="2" fillId="0" borderId="0" xfId="0" applyNumberFormat="1" applyFont="1"/>
    <xf numFmtId="168" fontId="2" fillId="0" borderId="9" xfId="0" applyNumberFormat="1" applyFont="1" applyBorder="1"/>
    <xf numFmtId="0" fontId="0" fillId="0" borderId="1" xfId="0" applyBorder="1"/>
    <xf numFmtId="0" fontId="11" fillId="0" borderId="17" xfId="0" applyFont="1" applyBorder="1" applyAlignment="1">
      <alignment horizontal="left" vertical="top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2" fillId="0" borderId="1" xfId="0" applyFont="1" applyBorder="1" applyAlignment="1">
      <alignment horizontal="right" vertical="top"/>
    </xf>
    <xf numFmtId="43" fontId="2" fillId="0" borderId="0" xfId="0" applyNumberFormat="1" applyFont="1"/>
    <xf numFmtId="43" fontId="2" fillId="0" borderId="9" xfId="0" applyNumberFormat="1" applyFont="1" applyBorder="1"/>
    <xf numFmtId="178" fontId="0" fillId="0" borderId="9" xfId="0" applyNumberFormat="1" applyBorder="1"/>
    <xf numFmtId="178" fontId="2" fillId="0" borderId="15" xfId="4" applyNumberFormat="1" applyFont="1" applyBorder="1"/>
    <xf numFmtId="178" fontId="2" fillId="0" borderId="16" xfId="4" applyNumberFormat="1" applyFont="1" applyBorder="1"/>
    <xf numFmtId="44" fontId="0" fillId="0" borderId="0" xfId="4" applyFont="1" applyBorder="1"/>
    <xf numFmtId="44" fontId="0" fillId="0" borderId="9" xfId="4" applyFont="1" applyBorder="1"/>
    <xf numFmtId="9" fontId="0" fillId="0" borderId="0" xfId="5" applyFont="1"/>
    <xf numFmtId="171" fontId="0" fillId="7" borderId="13" xfId="4" applyNumberFormat="1" applyFont="1" applyFill="1" applyBorder="1"/>
    <xf numFmtId="171" fontId="0" fillId="7" borderId="14" xfId="4" applyNumberFormat="1" applyFont="1" applyFill="1" applyBorder="1"/>
    <xf numFmtId="166" fontId="2" fillId="0" borderId="0" xfId="0" applyNumberFormat="1" applyFont="1"/>
    <xf numFmtId="166" fontId="2" fillId="0" borderId="9" xfId="0" applyNumberFormat="1" applyFont="1" applyBorder="1"/>
    <xf numFmtId="166" fontId="2" fillId="0" borderId="8" xfId="0" applyNumberFormat="1" applyFont="1" applyBorder="1"/>
    <xf numFmtId="166" fontId="2" fillId="0" borderId="10" xfId="0" applyNumberFormat="1" applyFont="1" applyBorder="1"/>
    <xf numFmtId="0" fontId="0" fillId="5" borderId="17" xfId="0" applyFill="1" applyBorder="1"/>
    <xf numFmtId="0" fontId="2" fillId="5" borderId="15" xfId="0" applyFont="1" applyFill="1" applyBorder="1" applyAlignment="1">
      <alignment horizontal="right"/>
    </xf>
    <xf numFmtId="0" fontId="0" fillId="5" borderId="16" xfId="0" applyFill="1" applyBorder="1"/>
    <xf numFmtId="181" fontId="0" fillId="5" borderId="12" xfId="4" applyNumberFormat="1" applyFont="1" applyFill="1" applyBorder="1"/>
    <xf numFmtId="181" fontId="0" fillId="5" borderId="13" xfId="4" applyNumberFormat="1" applyFont="1" applyFill="1" applyBorder="1"/>
    <xf numFmtId="181" fontId="0" fillId="5" borderId="14" xfId="4" applyNumberFormat="1" applyFont="1" applyFill="1" applyBorder="1"/>
    <xf numFmtId="0" fontId="22" fillId="0" borderId="0" xfId="0" applyFont="1"/>
    <xf numFmtId="165" fontId="22" fillId="0" borderId="0" xfId="3" applyNumberFormat="1" applyFont="1" applyBorder="1"/>
    <xf numFmtId="176" fontId="22" fillId="0" borderId="0" xfId="0" applyNumberFormat="1" applyFont="1"/>
    <xf numFmtId="176" fontId="22" fillId="0" borderId="0" xfId="3" applyNumberFormat="1" applyFont="1" applyBorder="1"/>
    <xf numFmtId="0" fontId="22" fillId="3" borderId="0" xfId="0" applyFont="1" applyFill="1"/>
    <xf numFmtId="0" fontId="22" fillId="0" borderId="0" xfId="0" applyFont="1" applyAlignment="1">
      <alignment horizontal="right"/>
    </xf>
    <xf numFmtId="174" fontId="22" fillId="0" borderId="0" xfId="0" applyNumberFormat="1" applyFont="1"/>
    <xf numFmtId="174" fontId="22" fillId="0" borderId="2" xfId="0" applyNumberFormat="1" applyFont="1" applyBorder="1"/>
    <xf numFmtId="175" fontId="22" fillId="4" borderId="3" xfId="5" applyNumberFormat="1" applyFont="1" applyFill="1" applyBorder="1"/>
    <xf numFmtId="167" fontId="22" fillId="0" borderId="0" xfId="0" applyNumberFormat="1" applyFont="1"/>
    <xf numFmtId="175" fontId="22" fillId="0" borderId="0" xfId="5" applyNumberFormat="1" applyFont="1" applyFill="1" applyBorder="1"/>
    <xf numFmtId="0" fontId="22" fillId="3" borderId="0" xfId="0" applyFont="1" applyFill="1" applyAlignment="1">
      <alignment horizontal="right"/>
    </xf>
    <xf numFmtId="174" fontId="22" fillId="3" borderId="0" xfId="0" applyNumberFormat="1" applyFont="1" applyFill="1"/>
    <xf numFmtId="5" fontId="22" fillId="0" borderId="0" xfId="0" applyNumberFormat="1" applyFont="1"/>
    <xf numFmtId="44" fontId="22" fillId="0" borderId="0" xfId="0" applyNumberFormat="1" applyFont="1"/>
    <xf numFmtId="0" fontId="22" fillId="0" borderId="0" xfId="0" quotePrefix="1" applyFont="1"/>
    <xf numFmtId="0" fontId="25" fillId="0" borderId="0" xfId="0" applyFont="1"/>
    <xf numFmtId="0" fontId="25" fillId="0" borderId="0" xfId="0" applyFont="1" applyAlignment="1">
      <alignment wrapText="1"/>
    </xf>
    <xf numFmtId="0" fontId="22" fillId="0" borderId="0" xfId="0" applyFont="1" applyAlignment="1">
      <alignment wrapText="1"/>
    </xf>
    <xf numFmtId="2" fontId="22" fillId="0" borderId="0" xfId="0" applyNumberFormat="1" applyFont="1"/>
    <xf numFmtId="0" fontId="27" fillId="0" borderId="0" xfId="0" applyFont="1"/>
    <xf numFmtId="0" fontId="22" fillId="8" borderId="0" xfId="0" applyFont="1" applyFill="1"/>
    <xf numFmtId="0" fontId="22" fillId="8" borderId="0" xfId="0" applyFont="1" applyFill="1" applyAlignment="1">
      <alignment horizontal="right"/>
    </xf>
    <xf numFmtId="174" fontId="22" fillId="8" borderId="0" xfId="0" applyNumberFormat="1" applyFont="1" applyFill="1"/>
    <xf numFmtId="174" fontId="22" fillId="8" borderId="2" xfId="0" applyNumberFormat="1" applyFont="1" applyFill="1" applyBorder="1"/>
    <xf numFmtId="167" fontId="22" fillId="8" borderId="3" xfId="0" applyNumberFormat="1" applyFont="1" applyFill="1" applyBorder="1"/>
    <xf numFmtId="0" fontId="10" fillId="0" borderId="4" xfId="0" applyFont="1" applyBorder="1"/>
    <xf numFmtId="0" fontId="22" fillId="0" borderId="12" xfId="0" applyFont="1" applyBorder="1"/>
    <xf numFmtId="0" fontId="22" fillId="0" borderId="13" xfId="0" applyFont="1" applyBorder="1"/>
    <xf numFmtId="0" fontId="22" fillId="0" borderId="13" xfId="0" applyFont="1" applyBorder="1" applyAlignment="1">
      <alignment wrapText="1"/>
    </xf>
    <xf numFmtId="0" fontId="22" fillId="8" borderId="18" xfId="0" applyFont="1" applyFill="1" applyBorder="1" applyAlignment="1">
      <alignment horizontal="left"/>
    </xf>
    <xf numFmtId="0" fontId="22" fillId="0" borderId="13" xfId="0" applyFont="1" applyBorder="1" applyAlignment="1">
      <alignment horizontal="right"/>
    </xf>
    <xf numFmtId="0" fontId="22" fillId="8" borderId="13" xfId="0" applyFont="1" applyFill="1" applyBorder="1" applyAlignment="1">
      <alignment horizontal="left"/>
    </xf>
    <xf numFmtId="0" fontId="22" fillId="3" borderId="13" xfId="0" applyFont="1" applyFill="1" applyBorder="1" applyAlignment="1">
      <alignment horizontal="left"/>
    </xf>
    <xf numFmtId="0" fontId="25" fillId="8" borderId="4" xfId="0" applyFont="1" applyFill="1" applyBorder="1"/>
    <xf numFmtId="0" fontId="22" fillId="8" borderId="2" xfId="0" applyFont="1" applyFill="1" applyBorder="1" applyAlignment="1">
      <alignment wrapText="1"/>
    </xf>
    <xf numFmtId="0" fontId="22" fillId="8" borderId="3" xfId="0" applyFont="1" applyFill="1" applyBorder="1" applyAlignment="1">
      <alignment wrapText="1"/>
    </xf>
    <xf numFmtId="0" fontId="0" fillId="0" borderId="12" xfId="0" applyBorder="1"/>
    <xf numFmtId="1" fontId="22" fillId="0" borderId="13" xfId="0" applyNumberFormat="1" applyFont="1" applyBorder="1"/>
    <xf numFmtId="166" fontId="22" fillId="0" borderId="13" xfId="0" applyNumberFormat="1" applyFont="1" applyBorder="1"/>
    <xf numFmtId="173" fontId="22" fillId="0" borderId="13" xfId="0" applyNumberFormat="1" applyFont="1" applyBorder="1"/>
    <xf numFmtId="44" fontId="22" fillId="0" borderId="13" xfId="4" applyFont="1" applyFill="1" applyBorder="1"/>
    <xf numFmtId="0" fontId="5" fillId="0" borderId="5" xfId="0" applyFont="1" applyBorder="1"/>
    <xf numFmtId="0" fontId="22" fillId="0" borderId="9" xfId="0" applyFont="1" applyBorder="1"/>
    <xf numFmtId="0" fontId="22" fillId="0" borderId="1" xfId="0" applyFont="1" applyBorder="1"/>
    <xf numFmtId="165" fontId="22" fillId="0" borderId="9" xfId="3" applyNumberFormat="1" applyFont="1" applyBorder="1"/>
    <xf numFmtId="180" fontId="22" fillId="0" borderId="1" xfId="0" applyNumberFormat="1" applyFont="1" applyBorder="1"/>
    <xf numFmtId="0" fontId="23" fillId="0" borderId="1" xfId="2" applyFont="1" applyBorder="1"/>
    <xf numFmtId="0" fontId="22" fillId="0" borderId="7" xfId="0" applyFont="1" applyBorder="1"/>
    <xf numFmtId="0" fontId="22" fillId="0" borderId="8" xfId="0" applyFont="1" applyBorder="1"/>
    <xf numFmtId="165" fontId="22" fillId="0" borderId="8" xfId="3" applyNumberFormat="1" applyFont="1" applyBorder="1"/>
    <xf numFmtId="165" fontId="22" fillId="0" borderId="10" xfId="3" applyNumberFormat="1" applyFont="1" applyBorder="1"/>
    <xf numFmtId="0" fontId="22" fillId="0" borderId="5" xfId="0" applyFont="1" applyBorder="1"/>
    <xf numFmtId="0" fontId="22" fillId="0" borderId="6" xfId="0" applyFont="1" applyBorder="1"/>
    <xf numFmtId="167" fontId="22" fillId="0" borderId="6" xfId="0" applyNumberFormat="1" applyFont="1" applyBorder="1"/>
    <xf numFmtId="167" fontId="22" fillId="0" borderId="11" xfId="0" applyNumberFormat="1" applyFont="1" applyBorder="1"/>
    <xf numFmtId="167" fontId="22" fillId="0" borderId="9" xfId="0" applyNumberFormat="1" applyFont="1" applyBorder="1"/>
    <xf numFmtId="182" fontId="22" fillId="0" borderId="14" xfId="4" applyNumberFormat="1" applyFont="1" applyFill="1" applyBorder="1"/>
    <xf numFmtId="44" fontId="0" fillId="0" borderId="9" xfId="4" applyFont="1" applyFill="1" applyBorder="1"/>
    <xf numFmtId="44" fontId="2" fillId="0" borderId="15" xfId="4" applyFont="1" applyBorder="1"/>
    <xf numFmtId="44" fontId="2" fillId="0" borderId="16" xfId="4" applyFont="1" applyBorder="1"/>
    <xf numFmtId="173" fontId="0" fillId="0" borderId="0" xfId="4" applyNumberFormat="1" applyFont="1" applyFill="1" applyBorder="1"/>
    <xf numFmtId="173" fontId="0" fillId="0" borderId="13" xfId="4" applyNumberFormat="1" applyFont="1" applyFill="1" applyBorder="1"/>
    <xf numFmtId="178" fontId="1" fillId="0" borderId="13" xfId="4" applyNumberFormat="1" applyFont="1" applyFill="1" applyBorder="1"/>
    <xf numFmtId="178" fontId="2" fillId="0" borderId="4" xfId="4" applyNumberFormat="1" applyFont="1" applyFill="1" applyBorder="1"/>
    <xf numFmtId="168" fontId="0" fillId="0" borderId="4" xfId="0" applyNumberFormat="1" applyBorder="1"/>
    <xf numFmtId="171" fontId="0" fillId="7" borderId="9" xfId="4" applyNumberFormat="1" applyFont="1" applyFill="1" applyBorder="1"/>
    <xf numFmtId="168" fontId="22" fillId="0" borderId="1" xfId="1" applyNumberFormat="1" applyFont="1" applyFill="1" applyBorder="1"/>
    <xf numFmtId="0" fontId="24" fillId="0" borderId="0" xfId="0" applyFont="1"/>
    <xf numFmtId="165" fontId="22" fillId="0" borderId="0" xfId="3" applyNumberFormat="1" applyFont="1" applyFill="1" applyBorder="1"/>
    <xf numFmtId="165" fontId="22" fillId="0" borderId="9" xfId="3" applyNumberFormat="1" applyFont="1" applyFill="1" applyBorder="1"/>
    <xf numFmtId="0" fontId="6" fillId="0" borderId="1" xfId="2" applyBorder="1"/>
    <xf numFmtId="0" fontId="22" fillId="0" borderId="12" xfId="0" applyFont="1" applyBorder="1" applyAlignment="1">
      <alignment horizontal="right"/>
    </xf>
    <xf numFmtId="0" fontId="25" fillId="0" borderId="13" xfId="0" applyFont="1" applyBorder="1"/>
    <xf numFmtId="0" fontId="25" fillId="0" borderId="13" xfId="0" applyFont="1" applyBorder="1" applyAlignment="1">
      <alignment horizontal="left" vertical="top"/>
    </xf>
    <xf numFmtId="5" fontId="22" fillId="0" borderId="9" xfId="0" applyNumberFormat="1" applyFont="1" applyBorder="1"/>
    <xf numFmtId="44" fontId="22" fillId="0" borderId="9" xfId="0" applyNumberFormat="1" applyFont="1" applyBorder="1"/>
    <xf numFmtId="44" fontId="22" fillId="0" borderId="0" xfId="4" applyFont="1" applyFill="1" applyBorder="1"/>
    <xf numFmtId="44" fontId="22" fillId="0" borderId="9" xfId="4" applyFont="1" applyFill="1" applyBorder="1"/>
    <xf numFmtId="0" fontId="22" fillId="0" borderId="14" xfId="0" applyFont="1" applyBorder="1" applyAlignment="1">
      <alignment horizontal="right"/>
    </xf>
    <xf numFmtId="168" fontId="22" fillId="0" borderId="7" xfId="1" applyNumberFormat="1" applyFont="1" applyFill="1" applyBorder="1"/>
    <xf numFmtId="44" fontId="22" fillId="0" borderId="8" xfId="4" applyFont="1" applyFill="1" applyBorder="1"/>
    <xf numFmtId="44" fontId="22" fillId="0" borderId="10" xfId="4" applyFont="1" applyFill="1" applyBorder="1"/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0" fillId="0" borderId="0" xfId="0" applyFont="1" applyBorder="1"/>
    <xf numFmtId="0" fontId="0" fillId="0" borderId="5" xfId="0" applyBorder="1"/>
    <xf numFmtId="0" fontId="0" fillId="0" borderId="7" xfId="0" applyBorder="1"/>
    <xf numFmtId="181" fontId="2" fillId="0" borderId="8" xfId="4" applyNumberFormat="1" applyFont="1" applyBorder="1"/>
    <xf numFmtId="181" fontId="2" fillId="0" borderId="10" xfId="4" applyNumberFormat="1" applyFont="1" applyBorder="1"/>
    <xf numFmtId="0" fontId="0" fillId="0" borderId="5" xfId="0" applyBorder="1" applyAlignment="1">
      <alignment wrapText="1"/>
    </xf>
    <xf numFmtId="177" fontId="0" fillId="0" borderId="11" xfId="1" applyNumberFormat="1" applyFont="1" applyBorder="1"/>
    <xf numFmtId="0" fontId="0" fillId="0" borderId="7" xfId="0" applyBorder="1" applyAlignment="1">
      <alignment wrapText="1"/>
    </xf>
    <xf numFmtId="177" fontId="0" fillId="0" borderId="10" xfId="0" applyNumberFormat="1" applyBorder="1"/>
    <xf numFmtId="177" fontId="0" fillId="0" borderId="11" xfId="0" applyNumberFormat="1" applyBorder="1"/>
    <xf numFmtId="177" fontId="12" fillId="0" borderId="10" xfId="0" applyNumberFormat="1" applyFont="1" applyBorder="1" applyAlignment="1">
      <alignment horizontal="right" vertical="top"/>
    </xf>
    <xf numFmtId="177" fontId="12" fillId="0" borderId="11" xfId="0" applyNumberFormat="1" applyFont="1" applyBorder="1" applyAlignment="1">
      <alignment horizontal="right" vertical="top"/>
    </xf>
    <xf numFmtId="177" fontId="12" fillId="0" borderId="10" xfId="5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 vertical="top" wrapText="1"/>
    </xf>
    <xf numFmtId="177" fontId="12" fillId="0" borderId="9" xfId="0" applyNumberFormat="1" applyFont="1" applyBorder="1" applyAlignment="1">
      <alignment horizontal="right" vertical="top"/>
    </xf>
    <xf numFmtId="0" fontId="12" fillId="0" borderId="7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177" fontId="11" fillId="0" borderId="11" xfId="0" applyNumberFormat="1" applyFont="1" applyBorder="1" applyAlignment="1">
      <alignment horizontal="right" vertical="top"/>
    </xf>
    <xf numFmtId="177" fontId="12" fillId="0" borderId="9" xfId="0" applyNumberFormat="1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1" fillId="0" borderId="17" xfId="0" applyFont="1" applyFill="1" applyBorder="1" applyAlignment="1">
      <alignment horizontal="left" vertical="top"/>
    </xf>
    <xf numFmtId="0" fontId="0" fillId="8" borderId="0" xfId="0" applyFill="1"/>
    <xf numFmtId="0" fontId="5" fillId="8" borderId="5" xfId="0" applyFont="1" applyFill="1" applyBorder="1" applyAlignment="1">
      <alignment horizontal="left"/>
    </xf>
    <xf numFmtId="0" fontId="0" fillId="8" borderId="6" xfId="0" applyFill="1" applyBorder="1" applyAlignment="1">
      <alignment horizontal="right"/>
    </xf>
    <xf numFmtId="0" fontId="0" fillId="8" borderId="6" xfId="0" applyFill="1" applyBorder="1"/>
    <xf numFmtId="0" fontId="0" fillId="8" borderId="11" xfId="0" applyFill="1" applyBorder="1"/>
    <xf numFmtId="0" fontId="0" fillId="0" borderId="0" xfId="0" applyBorder="1" applyAlignment="1">
      <alignment horizontal="right" vertical="top"/>
    </xf>
    <xf numFmtId="0" fontId="0" fillId="0" borderId="0" xfId="0" applyBorder="1"/>
    <xf numFmtId="0" fontId="0" fillId="0" borderId="1" xfId="0" applyBorder="1" applyAlignment="1">
      <alignment horizontal="right" vertical="top"/>
    </xf>
    <xf numFmtId="173" fontId="0" fillId="0" borderId="0" xfId="1" applyNumberFormat="1" applyFont="1" applyFill="1" applyBorder="1"/>
    <xf numFmtId="173" fontId="1" fillId="0" borderId="0" xfId="1" applyNumberFormat="1" applyFont="1" applyFill="1" applyBorder="1"/>
    <xf numFmtId="173" fontId="0" fillId="0" borderId="9" xfId="1" applyNumberFormat="1" applyFont="1" applyFill="1" applyBorder="1"/>
    <xf numFmtId="173" fontId="2" fillId="0" borderId="0" xfId="1" applyNumberFormat="1" applyFont="1" applyFill="1" applyBorder="1"/>
    <xf numFmtId="0" fontId="12" fillId="0" borderId="1" xfId="0" applyFont="1" applyBorder="1" applyAlignment="1">
      <alignment vertical="center"/>
    </xf>
    <xf numFmtId="174" fontId="0" fillId="0" borderId="0" xfId="0" applyNumberFormat="1" applyBorder="1"/>
    <xf numFmtId="0" fontId="13" fillId="0" borderId="7" xfId="0" applyFont="1" applyBorder="1" applyAlignment="1">
      <alignment vertical="center"/>
    </xf>
    <xf numFmtId="168" fontId="0" fillId="0" borderId="8" xfId="1" applyNumberFormat="1" applyFont="1" applyBorder="1"/>
    <xf numFmtId="0" fontId="5" fillId="8" borderId="5" xfId="0" applyFont="1" applyFill="1" applyBorder="1" applyAlignment="1">
      <alignment horizontal="left" wrapText="1"/>
    </xf>
    <xf numFmtId="0" fontId="2" fillId="8" borderId="6" xfId="0" applyFont="1" applyFill="1" applyBorder="1"/>
    <xf numFmtId="0" fontId="2" fillId="0" borderId="0" xfId="0" applyFont="1" applyBorder="1"/>
    <xf numFmtId="11" fontId="0" fillId="0" borderId="0" xfId="1" applyNumberFormat="1" applyFont="1" applyFill="1" applyBorder="1"/>
    <xf numFmtId="11" fontId="2" fillId="0" borderId="0" xfId="1" applyNumberFormat="1" applyFont="1" applyFill="1" applyBorder="1"/>
    <xf numFmtId="11" fontId="1" fillId="0" borderId="0" xfId="1" applyNumberFormat="1" applyFont="1" applyFill="1" applyBorder="1"/>
    <xf numFmtId="11" fontId="1" fillId="0" borderId="9" xfId="1" applyNumberFormat="1" applyFont="1" applyFill="1" applyBorder="1"/>
    <xf numFmtId="0" fontId="0" fillId="0" borderId="7" xfId="0" applyBorder="1" applyAlignment="1">
      <alignment horizontal="right" vertical="top"/>
    </xf>
    <xf numFmtId="173" fontId="0" fillId="0" borderId="8" xfId="1" applyNumberFormat="1" applyFont="1" applyFill="1" applyBorder="1"/>
    <xf numFmtId="173" fontId="1" fillId="0" borderId="8" xfId="1" applyNumberFormat="1" applyFont="1" applyFill="1" applyBorder="1"/>
    <xf numFmtId="173" fontId="2" fillId="0" borderId="8" xfId="1" applyNumberFormat="1" applyFont="1" applyFill="1" applyBorder="1"/>
    <xf numFmtId="173" fontId="0" fillId="0" borderId="10" xfId="1" applyNumberFormat="1" applyFont="1" applyFill="1" applyBorder="1"/>
    <xf numFmtId="167" fontId="0" fillId="0" borderId="13" xfId="1" applyNumberFormat="1" applyFont="1" applyBorder="1"/>
    <xf numFmtId="168" fontId="0" fillId="0" borderId="13" xfId="1" applyNumberFormat="1" applyFont="1" applyBorder="1"/>
    <xf numFmtId="168" fontId="0" fillId="0" borderId="13" xfId="0" applyNumberFormat="1" applyBorder="1"/>
    <xf numFmtId="168" fontId="0" fillId="0" borderId="14" xfId="0" applyNumberFormat="1" applyBorder="1"/>
    <xf numFmtId="168" fontId="2" fillId="0" borderId="4" xfId="0" applyNumberFormat="1" applyFont="1" applyBorder="1"/>
    <xf numFmtId="0" fontId="2" fillId="7" borderId="17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78" fontId="0" fillId="0" borderId="0" xfId="4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8" borderId="17" xfId="0" applyFont="1" applyFill="1" applyBorder="1" applyAlignment="1">
      <alignment horizontal="center"/>
    </xf>
    <xf numFmtId="0" fontId="22" fillId="8" borderId="15" xfId="0" applyFont="1" applyFill="1" applyBorder="1" applyAlignment="1">
      <alignment horizontal="center"/>
    </xf>
    <xf numFmtId="0" fontId="22" fillId="8" borderId="16" xfId="0" applyFont="1" applyFill="1" applyBorder="1" applyAlignment="1">
      <alignment horizontal="center"/>
    </xf>
    <xf numFmtId="6" fontId="30" fillId="0" borderId="0" xfId="0" applyNumberFormat="1" applyFont="1"/>
    <xf numFmtId="0" fontId="28" fillId="0" borderId="6" xfId="0" applyFont="1" applyBorder="1"/>
    <xf numFmtId="0" fontId="28" fillId="0" borderId="11" xfId="0" applyFont="1" applyBorder="1"/>
    <xf numFmtId="0" fontId="28" fillId="0" borderId="0" xfId="0" applyFont="1" applyBorder="1"/>
    <xf numFmtId="0" fontId="28" fillId="0" borderId="9" xfId="0" applyFont="1" applyBorder="1"/>
    <xf numFmtId="2" fontId="28" fillId="0" borderId="0" xfId="0" applyNumberFormat="1" applyFont="1" applyBorder="1"/>
    <xf numFmtId="2" fontId="28" fillId="0" borderId="9" xfId="0" applyNumberFormat="1" applyFont="1" applyBorder="1"/>
    <xf numFmtId="2" fontId="28" fillId="0" borderId="8" xfId="0" applyNumberFormat="1" applyFont="1" applyBorder="1"/>
    <xf numFmtId="2" fontId="28" fillId="0" borderId="10" xfId="0" applyNumberFormat="1" applyFont="1" applyBorder="1"/>
    <xf numFmtId="166" fontId="2" fillId="0" borderId="0" xfId="0" applyNumberFormat="1" applyFont="1" applyBorder="1"/>
    <xf numFmtId="0" fontId="28" fillId="0" borderId="19" xfId="0" applyFont="1" applyBorder="1"/>
    <xf numFmtId="2" fontId="28" fillId="0" borderId="19" xfId="0" applyNumberFormat="1" applyFont="1" applyBorder="1"/>
    <xf numFmtId="0" fontId="5" fillId="0" borderId="5" xfId="0" applyFont="1" applyBorder="1" applyAlignment="1">
      <alignment wrapText="1"/>
    </xf>
    <xf numFmtId="0" fontId="5" fillId="0" borderId="6" xfId="0" applyFont="1" applyBorder="1"/>
    <xf numFmtId="170" fontId="0" fillId="0" borderId="11" xfId="4" applyNumberFormat="1" applyFont="1" applyFill="1" applyBorder="1"/>
    <xf numFmtId="170" fontId="0" fillId="0" borderId="9" xfId="4" applyNumberFormat="1" applyFont="1" applyFill="1" applyBorder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169" fontId="0" fillId="0" borderId="9" xfId="5" applyNumberFormat="1" applyFont="1" applyFill="1" applyBorder="1"/>
    <xf numFmtId="171" fontId="2" fillId="0" borderId="8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 wrapText="1"/>
    </xf>
    <xf numFmtId="171" fontId="2" fillId="0" borderId="8" xfId="4" applyNumberFormat="1" applyFont="1" applyFill="1" applyBorder="1" applyAlignment="1">
      <alignment horizontal="right"/>
    </xf>
    <xf numFmtId="170" fontId="0" fillId="0" borderId="10" xfId="4" applyNumberFormat="1" applyFont="1" applyFill="1" applyBorder="1"/>
    <xf numFmtId="17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9" fontId="0" fillId="0" borderId="10" xfId="5" applyFont="1" applyFill="1" applyBorder="1"/>
    <xf numFmtId="44" fontId="1" fillId="0" borderId="6" xfId="4" applyFont="1" applyFill="1" applyBorder="1" applyAlignment="1">
      <alignment horizontal="right"/>
    </xf>
    <xf numFmtId="0" fontId="29" fillId="0" borderId="6" xfId="0" applyFont="1" applyBorder="1"/>
    <xf numFmtId="0" fontId="28" fillId="0" borderId="20" xfId="0" applyFont="1" applyBorder="1"/>
    <xf numFmtId="0" fontId="5" fillId="0" borderId="0" xfId="0" applyFont="1" applyBorder="1"/>
    <xf numFmtId="0" fontId="29" fillId="0" borderId="0" xfId="0" applyFont="1" applyBorder="1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/>
    </xf>
    <xf numFmtId="2" fontId="29" fillId="0" borderId="0" xfId="0" applyNumberFormat="1" applyFont="1" applyBorder="1"/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/>
    </xf>
    <xf numFmtId="2" fontId="29" fillId="0" borderId="8" xfId="0" applyNumberFormat="1" applyFont="1" applyBorder="1"/>
    <xf numFmtId="2" fontId="28" fillId="0" borderId="21" xfId="0" applyNumberFormat="1" applyFont="1" applyBorder="1"/>
    <xf numFmtId="2" fontId="2" fillId="9" borderId="0" xfId="0" applyNumberFormat="1" applyFont="1" applyFill="1" applyBorder="1" applyAlignment="1">
      <alignment horizontal="right"/>
    </xf>
  </cellXfs>
  <cellStyles count="7">
    <cellStyle name="Comma" xfId="1" builtinId="3"/>
    <cellStyle name="Currency" xfId="4" builtinId="4"/>
    <cellStyle name="Factor" xfId="3" xr:uid="{70969E6C-ACDC-4A9A-A5DD-C81E6403A5F5}"/>
    <cellStyle name="Hyperlink" xfId="2" builtinId="8"/>
    <cellStyle name="Normal" xfId="0" builtinId="0"/>
    <cellStyle name="Normal 2" xfId="6" xr:uid="{732C88EE-8C1E-47E3-A5E8-5145DDCB468E}"/>
    <cellStyle name="Percent" xfId="5" builtinId="5"/>
  </cellStyles>
  <dxfs count="14"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2" defaultTableStyle="TableStyleMedium2" defaultPivotStyle="PivotStyleLight16">
    <tableStyle name="TableStyleMedium2 2" pivot="0" count="7" xr9:uid="{AEBDF176-0957-B649-B4CF-40121F52F635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TableStyleMedium2 3" pivot="0" count="7" xr9:uid="{3D801C2B-21A4-B74E-9A6C-53B745233E26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Benefits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FF-457E-AC46-DAA0CBF916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2B1-4D12-AB3B-7411E4DE2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2B1-4D12-AB3B-7411E4DE2F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2B1-4D12-AB3B-7411E4DE2F3C}"/>
              </c:ext>
            </c:extLst>
          </c:dPt>
          <c:dLbls>
            <c:dLbl>
              <c:idx val="1"/>
              <c:layout>
                <c:manualLayout>
                  <c:x val="-3.8146468104530415E-2"/>
                  <c:y val="-4.951232030953205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B1-4D12-AB3B-7411E4DE2F3C}"/>
                </c:ext>
              </c:extLst>
            </c:dLbl>
            <c:dLbl>
              <c:idx val="2"/>
              <c:layout>
                <c:manualLayout>
                  <c:x val="-1.5424797443797853E-2"/>
                  <c:y val="7.68570453032176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B1-4D12-AB3B-7411E4DE2F3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Results!$A$27:$A$30</c:f>
              <c:strCache>
                <c:ptCount val="4"/>
                <c:pt idx="0">
                  <c:v>Travel Delay Savings - vehicles</c:v>
                </c:pt>
                <c:pt idx="1">
                  <c:v>Emissions Benefits </c:v>
                </c:pt>
                <c:pt idx="2">
                  <c:v>Fuel Cost Savings</c:v>
                </c:pt>
                <c:pt idx="3">
                  <c:v>Crash Reduction Benefits</c:v>
                </c:pt>
              </c:strCache>
            </c:strRef>
          </c:cat>
          <c:val>
            <c:numRef>
              <c:f>Results!$B$27:$B$30</c:f>
              <c:numCache>
                <c:formatCode>0.0%</c:formatCode>
                <c:ptCount val="4"/>
                <c:pt idx="0">
                  <c:v>0.14322204911373151</c:v>
                </c:pt>
                <c:pt idx="1">
                  <c:v>1.5374300482189756E-2</c:v>
                </c:pt>
                <c:pt idx="2">
                  <c:v>7.2093795508934525E-3</c:v>
                </c:pt>
                <c:pt idx="3">
                  <c:v>0.8341942708531852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1-4D12-AB3B-7411E4DE2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12</xdr:row>
      <xdr:rowOff>188912</xdr:rowOff>
    </xdr:from>
    <xdr:to>
      <xdr:col>9</xdr:col>
      <xdr:colOff>895350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CF1037-7309-A621-51A1-F4503A4B9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27</xdr:row>
      <xdr:rowOff>106680</xdr:rowOff>
    </xdr:from>
    <xdr:to>
      <xdr:col>6</xdr:col>
      <xdr:colOff>426720</xdr:colOff>
      <xdr:row>44</xdr:row>
      <xdr:rowOff>16783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F41746-5492-4985-9ED6-E1FCB655F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273040"/>
          <a:ext cx="5989320" cy="30190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60</xdr:row>
      <xdr:rowOff>137160</xdr:rowOff>
    </xdr:from>
    <xdr:to>
      <xdr:col>2</xdr:col>
      <xdr:colOff>1440859</xdr:colOff>
      <xdr:row>84</xdr:row>
      <xdr:rowOff>125095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5D1BD3-7F97-4309-B52E-FEBE8BF2A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" y="10988040"/>
          <a:ext cx="6014764" cy="437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nergy.gov/eere/vehicles/fact-861-february-23-2015-idle-fuel-consumption-selected-gasoline-and-diesel-vehicle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files.hudexchange.info/course-content/ndrc-nofa-benefit-cost-analysis-data-resources-and-expert-tips-webinar/FEMA-BCAR-Resourc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epa.gov/moves/latest-version-motor-vehicle-emission-simulator-moves" TargetMode="External"/><Relationship Id="rId1" Type="http://schemas.openxmlformats.org/officeDocument/2006/relationships/hyperlink" Target="https://www.epa.gov/energy/greenhouse-gases-equivalencies-calculator-calculations-and-reference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citeseerx.ist.psu.edu/viewdoc/download?doi=10.1.1.1090.8905&amp;rep=rep1&amp;type=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cmfclearinghouse.org/detail.php?facid=229" TargetMode="External"/><Relationship Id="rId1" Type="http://schemas.openxmlformats.org/officeDocument/2006/relationships/hyperlink" Target="https://safety.fhwa.dot.gov/hsip/spm/conversion_tbl/pdfs/kabco_ctable_by_sta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E7A9-E505-4EE1-AADD-4B68BF081C89}">
  <sheetPr>
    <tabColor rgb="FF0070C0"/>
    <pageSetUpPr fitToPage="1"/>
  </sheetPr>
  <dimension ref="A1:AO33"/>
  <sheetViews>
    <sheetView tabSelected="1" zoomScaleNormal="100" workbookViewId="0">
      <selection activeCell="B20" sqref="B20"/>
    </sheetView>
  </sheetViews>
  <sheetFormatPr defaultColWidth="8.54296875" defaultRowHeight="14.5" x14ac:dyDescent="0.35"/>
  <cols>
    <col min="1" max="1" width="29.54296875" style="33" customWidth="1"/>
    <col min="2" max="2" width="11.90625" customWidth="1"/>
    <col min="3" max="3" width="7.6328125" customWidth="1"/>
    <col min="4" max="4" width="1.08984375" customWidth="1"/>
    <col min="5" max="7" width="5.54296875" customWidth="1"/>
    <col min="8" max="16" width="15.453125" customWidth="1"/>
    <col min="17" max="40" width="13" customWidth="1"/>
    <col min="41" max="41" width="14.54296875" customWidth="1"/>
  </cols>
  <sheetData>
    <row r="1" spans="1:41" ht="37.5" thickBot="1" x14ac:dyDescent="0.4">
      <c r="A1" s="136" t="s">
        <v>194</v>
      </c>
      <c r="B1" s="32"/>
    </row>
    <row r="2" spans="1:41" x14ac:dyDescent="0.35">
      <c r="A2" s="333" t="s">
        <v>1</v>
      </c>
      <c r="B2" s="334"/>
      <c r="C2" s="348">
        <v>2020</v>
      </c>
      <c r="D2" s="348">
        <v>2021</v>
      </c>
      <c r="E2" s="349">
        <v>2022</v>
      </c>
      <c r="F2" s="322">
        <v>2023</v>
      </c>
      <c r="G2" s="323">
        <f t="shared" ref="G2:Q2" si="0">F2+1</f>
        <v>2024</v>
      </c>
      <c r="H2" s="120">
        <f t="shared" si="0"/>
        <v>2025</v>
      </c>
      <c r="I2" s="120">
        <f t="shared" si="0"/>
        <v>2026</v>
      </c>
      <c r="J2" s="120">
        <f t="shared" si="0"/>
        <v>2027</v>
      </c>
      <c r="K2" s="120">
        <f t="shared" si="0"/>
        <v>2028</v>
      </c>
      <c r="L2" s="120">
        <f t="shared" si="0"/>
        <v>2029</v>
      </c>
      <c r="M2" s="120">
        <f t="shared" si="0"/>
        <v>2030</v>
      </c>
      <c r="N2" s="120">
        <f t="shared" si="0"/>
        <v>2031</v>
      </c>
      <c r="O2" s="120">
        <f t="shared" si="0"/>
        <v>2032</v>
      </c>
      <c r="P2" s="120">
        <f t="shared" si="0"/>
        <v>2033</v>
      </c>
      <c r="Q2" s="120">
        <f t="shared" si="0"/>
        <v>2034</v>
      </c>
      <c r="R2" s="120">
        <f t="shared" ref="R2" si="1">Q2+1</f>
        <v>2035</v>
      </c>
      <c r="S2" s="120">
        <f t="shared" ref="S2" si="2">R2+1</f>
        <v>2036</v>
      </c>
      <c r="T2" s="120">
        <f t="shared" ref="T2" si="3">S2+1</f>
        <v>2037</v>
      </c>
      <c r="U2" s="120">
        <f t="shared" ref="U2" si="4">T2+1</f>
        <v>2038</v>
      </c>
      <c r="V2" s="120">
        <f t="shared" ref="V2" si="5">U2+1</f>
        <v>2039</v>
      </c>
      <c r="W2" s="120">
        <f t="shared" ref="W2" si="6">V2+1</f>
        <v>2040</v>
      </c>
      <c r="X2" s="120">
        <f t="shared" ref="X2" si="7">W2+1</f>
        <v>2041</v>
      </c>
      <c r="Y2" s="120">
        <f t="shared" ref="Y2" si="8">X2+1</f>
        <v>2042</v>
      </c>
      <c r="Z2" s="120">
        <f t="shared" ref="Z2" si="9">Y2+1</f>
        <v>2043</v>
      </c>
      <c r="AA2" s="120">
        <f t="shared" ref="AA2" si="10">Z2+1</f>
        <v>2044</v>
      </c>
      <c r="AB2" s="120">
        <f t="shared" ref="AB2" si="11">AA2+1</f>
        <v>2045</v>
      </c>
      <c r="AC2" s="120">
        <f t="shared" ref="AC2" si="12">AB2+1</f>
        <v>2046</v>
      </c>
      <c r="AD2" s="120">
        <f t="shared" ref="AD2" si="13">AC2+1</f>
        <v>2047</v>
      </c>
      <c r="AE2" s="120">
        <f t="shared" ref="AE2" si="14">AD2+1</f>
        <v>2048</v>
      </c>
      <c r="AF2" s="120">
        <f t="shared" ref="AF2" si="15">AE2+1</f>
        <v>2049</v>
      </c>
      <c r="AG2" s="120">
        <f t="shared" ref="AG2" si="16">AF2+1</f>
        <v>2050</v>
      </c>
      <c r="AH2" s="120">
        <f t="shared" ref="AH2" si="17">AG2+1</f>
        <v>2051</v>
      </c>
      <c r="AI2" s="120">
        <f t="shared" ref="AI2" si="18">AH2+1</f>
        <v>2052</v>
      </c>
      <c r="AJ2" s="120">
        <f t="shared" ref="AJ2" si="19">AI2+1</f>
        <v>2053</v>
      </c>
      <c r="AK2" s="120">
        <f t="shared" ref="AK2" si="20">AJ2+1</f>
        <v>2054</v>
      </c>
      <c r="AL2" s="120">
        <f t="shared" ref="AL2" si="21">AK2+1</f>
        <v>2055</v>
      </c>
      <c r="AM2" s="120">
        <f t="shared" ref="AM2" si="22">AL2+1</f>
        <v>2056</v>
      </c>
      <c r="AN2" s="130">
        <f t="shared" ref="AN2:AO2" si="23">AM2+1</f>
        <v>2057</v>
      </c>
      <c r="AO2" s="130">
        <f t="shared" si="23"/>
        <v>2058</v>
      </c>
    </row>
    <row r="3" spans="1:41" x14ac:dyDescent="0.35">
      <c r="A3" s="337"/>
      <c r="B3" s="350"/>
      <c r="C3" s="351"/>
      <c r="D3" s="351"/>
      <c r="E3" s="331"/>
      <c r="F3" s="324"/>
      <c r="G3" s="325"/>
      <c r="H3" s="293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94"/>
      <c r="AO3" s="94"/>
    </row>
    <row r="4" spans="1:41" x14ac:dyDescent="0.35">
      <c r="A4" s="352" t="s">
        <v>0</v>
      </c>
      <c r="B4" s="353"/>
      <c r="C4" s="351" t="s">
        <v>16</v>
      </c>
      <c r="D4" s="351" t="s">
        <v>16</v>
      </c>
      <c r="E4" s="331" t="s">
        <v>16</v>
      </c>
      <c r="F4" s="324" t="s">
        <v>16</v>
      </c>
      <c r="G4" s="325"/>
      <c r="H4" s="293"/>
      <c r="I4" s="31"/>
      <c r="J4" s="31"/>
      <c r="K4" s="31">
        <v>1</v>
      </c>
      <c r="L4" s="31">
        <f t="shared" ref="L4:Q4" si="24">K4+1</f>
        <v>2</v>
      </c>
      <c r="M4" s="31">
        <f t="shared" si="24"/>
        <v>3</v>
      </c>
      <c r="N4" s="31">
        <f t="shared" si="24"/>
        <v>4</v>
      </c>
      <c r="O4" s="31">
        <f t="shared" si="24"/>
        <v>5</v>
      </c>
      <c r="P4" s="31">
        <f t="shared" si="24"/>
        <v>6</v>
      </c>
      <c r="Q4" s="31">
        <f t="shared" si="24"/>
        <v>7</v>
      </c>
      <c r="R4" s="31">
        <f t="shared" ref="R4:R5" si="25">Q4+1</f>
        <v>8</v>
      </c>
      <c r="S4" s="31">
        <f t="shared" ref="S4:S5" si="26">R4+1</f>
        <v>9</v>
      </c>
      <c r="T4" s="31">
        <f t="shared" ref="T4:T5" si="27">S4+1</f>
        <v>10</v>
      </c>
      <c r="U4" s="31">
        <f t="shared" ref="U4:U5" si="28">T4+1</f>
        <v>11</v>
      </c>
      <c r="V4" s="31">
        <f t="shared" ref="V4:V5" si="29">U4+1</f>
        <v>12</v>
      </c>
      <c r="W4" s="31">
        <f t="shared" ref="W4:W5" si="30">V4+1</f>
        <v>13</v>
      </c>
      <c r="X4" s="31">
        <f t="shared" ref="X4:X5" si="31">W4+1</f>
        <v>14</v>
      </c>
      <c r="Y4" s="31">
        <f t="shared" ref="Y4:Y5" si="32">X4+1</f>
        <v>15</v>
      </c>
      <c r="Z4" s="31">
        <f t="shared" ref="Z4:Z5" si="33">Y4+1</f>
        <v>16</v>
      </c>
      <c r="AA4" s="31">
        <f t="shared" ref="AA4:AA5" si="34">Z4+1</f>
        <v>17</v>
      </c>
      <c r="AB4" s="31">
        <f t="shared" ref="AB4:AB5" si="35">AA4+1</f>
        <v>18</v>
      </c>
      <c r="AC4" s="31">
        <f t="shared" ref="AC4:AC5" si="36">AB4+1</f>
        <v>19</v>
      </c>
      <c r="AD4" s="31">
        <f t="shared" ref="AD4:AD5" si="37">AC4+1</f>
        <v>20</v>
      </c>
      <c r="AE4" s="31">
        <f t="shared" ref="AE4:AE5" si="38">AD4+1</f>
        <v>21</v>
      </c>
      <c r="AF4" s="31">
        <f t="shared" ref="AF4:AF5" si="39">AE4+1</f>
        <v>22</v>
      </c>
      <c r="AG4" s="31">
        <f t="shared" ref="AG4:AG5" si="40">AF4+1</f>
        <v>23</v>
      </c>
      <c r="AH4" s="31">
        <f t="shared" ref="AH4:AH5" si="41">AG4+1</f>
        <v>24</v>
      </c>
      <c r="AI4" s="31">
        <f t="shared" ref="AI4:AI5" si="42">AH4+1</f>
        <v>25</v>
      </c>
      <c r="AJ4" s="31">
        <f t="shared" ref="AJ4:AJ5" si="43">AI4+1</f>
        <v>26</v>
      </c>
      <c r="AK4" s="31">
        <f t="shared" ref="AK4:AK5" si="44">AJ4+1</f>
        <v>27</v>
      </c>
      <c r="AL4" s="31">
        <f t="shared" ref="AL4:AL5" si="45">AK4+1</f>
        <v>28</v>
      </c>
      <c r="AM4" s="31">
        <f t="shared" ref="AM4:AM5" si="46">AL4+1</f>
        <v>29</v>
      </c>
      <c r="AN4" s="94">
        <f t="shared" ref="AN4:AO5" si="47">AM4+1</f>
        <v>30</v>
      </c>
      <c r="AO4" s="94">
        <f t="shared" si="47"/>
        <v>31</v>
      </c>
    </row>
    <row r="5" spans="1:41" x14ac:dyDescent="0.35">
      <c r="A5" s="352" t="s">
        <v>23</v>
      </c>
      <c r="B5" s="353"/>
      <c r="C5" s="351">
        <v>-2</v>
      </c>
      <c r="D5" s="351">
        <v>-1</v>
      </c>
      <c r="E5" s="331">
        <v>0</v>
      </c>
      <c r="F5" s="324">
        <f>E5+1</f>
        <v>1</v>
      </c>
      <c r="G5" s="325">
        <f t="shared" ref="G5:I5" si="48">F5+1</f>
        <v>2</v>
      </c>
      <c r="H5" s="293">
        <f t="shared" si="48"/>
        <v>3</v>
      </c>
      <c r="I5" s="31">
        <f t="shared" si="48"/>
        <v>4</v>
      </c>
      <c r="J5" s="31">
        <f t="shared" ref="J5:O5" si="49">I5+1</f>
        <v>5</v>
      </c>
      <c r="K5" s="31">
        <f t="shared" si="49"/>
        <v>6</v>
      </c>
      <c r="L5" s="31">
        <f t="shared" si="49"/>
        <v>7</v>
      </c>
      <c r="M5" s="31">
        <f t="shared" si="49"/>
        <v>8</v>
      </c>
      <c r="N5" s="31">
        <f t="shared" si="49"/>
        <v>9</v>
      </c>
      <c r="O5" s="31">
        <f t="shared" si="49"/>
        <v>10</v>
      </c>
      <c r="P5" s="31">
        <f t="shared" ref="P5:Q5" si="50">O5+1</f>
        <v>11</v>
      </c>
      <c r="Q5" s="31">
        <f t="shared" si="50"/>
        <v>12</v>
      </c>
      <c r="R5" s="31">
        <f t="shared" si="25"/>
        <v>13</v>
      </c>
      <c r="S5" s="31">
        <f t="shared" si="26"/>
        <v>14</v>
      </c>
      <c r="T5" s="31">
        <f t="shared" si="27"/>
        <v>15</v>
      </c>
      <c r="U5" s="31">
        <f t="shared" si="28"/>
        <v>16</v>
      </c>
      <c r="V5" s="31">
        <f t="shared" si="29"/>
        <v>17</v>
      </c>
      <c r="W5" s="31">
        <f t="shared" si="30"/>
        <v>18</v>
      </c>
      <c r="X5" s="31">
        <f t="shared" si="31"/>
        <v>19</v>
      </c>
      <c r="Y5" s="31">
        <f t="shared" si="32"/>
        <v>20</v>
      </c>
      <c r="Z5" s="31">
        <f t="shared" si="33"/>
        <v>21</v>
      </c>
      <c r="AA5" s="31">
        <f t="shared" si="34"/>
        <v>22</v>
      </c>
      <c r="AB5" s="31">
        <f t="shared" si="35"/>
        <v>23</v>
      </c>
      <c r="AC5" s="31">
        <f t="shared" si="36"/>
        <v>24</v>
      </c>
      <c r="AD5" s="31">
        <f t="shared" si="37"/>
        <v>25</v>
      </c>
      <c r="AE5" s="31">
        <f t="shared" si="38"/>
        <v>26</v>
      </c>
      <c r="AF5" s="31">
        <f t="shared" si="39"/>
        <v>27</v>
      </c>
      <c r="AG5" s="31">
        <f t="shared" si="40"/>
        <v>28</v>
      </c>
      <c r="AH5" s="31">
        <f t="shared" si="41"/>
        <v>29</v>
      </c>
      <c r="AI5" s="31">
        <f t="shared" si="42"/>
        <v>30</v>
      </c>
      <c r="AJ5" s="31">
        <f t="shared" si="43"/>
        <v>31</v>
      </c>
      <c r="AK5" s="31">
        <f t="shared" si="44"/>
        <v>32</v>
      </c>
      <c r="AL5" s="31">
        <f t="shared" si="45"/>
        <v>33</v>
      </c>
      <c r="AM5" s="31">
        <f t="shared" si="46"/>
        <v>34</v>
      </c>
      <c r="AN5" s="94">
        <f t="shared" si="47"/>
        <v>35</v>
      </c>
      <c r="AO5" s="94">
        <f t="shared" si="47"/>
        <v>36</v>
      </c>
    </row>
    <row r="6" spans="1:41" x14ac:dyDescent="0.35">
      <c r="A6" s="352" t="s">
        <v>192</v>
      </c>
      <c r="B6" s="353"/>
      <c r="C6" s="354">
        <f>(1+' Look Up Data'!$B$2)^C5</f>
        <v>0.94076828782993938</v>
      </c>
      <c r="D6" s="354">
        <f>(1+' Look Up Data'!$B$2)^D5</f>
        <v>0.96993210475266745</v>
      </c>
      <c r="E6" s="332">
        <f>(1+' Look Up Data'!$B$2)^E5</f>
        <v>1</v>
      </c>
      <c r="F6" s="326">
        <f>(1+' Look Up Data'!$B$2)^F5</f>
        <v>1.0309999999999999</v>
      </c>
      <c r="G6" s="327">
        <f>(1+' Look Up Data'!$B$2)^G5</f>
        <v>1.0629609999999998</v>
      </c>
      <c r="H6" s="330">
        <f>(1+' Look Up Data'!$B$2)^H5</f>
        <v>1.0959127909999997</v>
      </c>
      <c r="I6" s="150">
        <f>(1+' Look Up Data'!$B$2)^I5</f>
        <v>1.1298860875209997</v>
      </c>
      <c r="J6" s="150">
        <f>(1+' Look Up Data'!$B$2)^J5</f>
        <v>1.1649125562341507</v>
      </c>
      <c r="K6" s="150">
        <f>(1+' Look Up Data'!$B$2)^K5</f>
        <v>1.2010248454774093</v>
      </c>
      <c r="L6" s="150">
        <f>(1+' Look Up Data'!$B$2)^L5</f>
        <v>1.2382566156872088</v>
      </c>
      <c r="M6" s="150">
        <f>(1+' Look Up Data'!$B$2)^M5</f>
        <v>1.2766425707735123</v>
      </c>
      <c r="N6" s="150">
        <f>(1+' Look Up Data'!$B$2)^N5</f>
        <v>1.316218490467491</v>
      </c>
      <c r="O6" s="150">
        <f>(1+' Look Up Data'!$B$2)^O5</f>
        <v>1.3570212636719832</v>
      </c>
      <c r="P6" s="150">
        <f>(1+' Look Up Data'!$B$2)^P5</f>
        <v>1.3990889228458145</v>
      </c>
      <c r="Q6" s="150">
        <f>(1+' Look Up Data'!$B$2)^Q5</f>
        <v>1.4424606794540349</v>
      </c>
      <c r="R6" s="150">
        <f>(1+' Look Up Data'!$B$2)^R5</f>
        <v>1.4871769605171099</v>
      </c>
      <c r="S6" s="150">
        <f>(1+' Look Up Data'!$B$2)^S5</f>
        <v>1.5332794462931401</v>
      </c>
      <c r="T6" s="150">
        <f>(1+' Look Up Data'!$B$2)^T5</f>
        <v>1.5808111091282273</v>
      </c>
      <c r="U6" s="150">
        <f>(1+' Look Up Data'!$B$2)^U5</f>
        <v>1.6298162535112024</v>
      </c>
      <c r="V6" s="150">
        <f>(1+' Look Up Data'!$B$2)^V5</f>
        <v>1.6803405573700496</v>
      </c>
      <c r="W6" s="150">
        <f>(1+' Look Up Data'!$B$2)^W5</f>
        <v>1.732431114648521</v>
      </c>
      <c r="X6" s="150">
        <f>(1+' Look Up Data'!$B$2)^X5</f>
        <v>1.7861364792026249</v>
      </c>
      <c r="Y6" s="150">
        <f>(1+' Look Up Data'!$B$2)^Y5</f>
        <v>1.8415067100579063</v>
      </c>
      <c r="Z6" s="150">
        <f>(1+' Look Up Data'!$B$2)^Z5</f>
        <v>1.8985934180697013</v>
      </c>
      <c r="AA6" s="150">
        <f>(1+' Look Up Data'!$B$2)^AA5</f>
        <v>1.957449814029862</v>
      </c>
      <c r="AB6" s="150">
        <f>(1+' Look Up Data'!$B$2)^AB5</f>
        <v>2.0181307582647876</v>
      </c>
      <c r="AC6" s="150">
        <f>(1+' Look Up Data'!$B$2)^AC5</f>
        <v>2.0806928117709957</v>
      </c>
      <c r="AD6" s="150">
        <f>(1+' Look Up Data'!$B$2)^AD5</f>
        <v>2.1451942889358966</v>
      </c>
      <c r="AE6" s="150">
        <f>(1+' Look Up Data'!$B$2)^AE5</f>
        <v>2.211695311892909</v>
      </c>
      <c r="AF6" s="150">
        <f>(1+' Look Up Data'!$B$2)^AF5</f>
        <v>2.2802578665615894</v>
      </c>
      <c r="AG6" s="150">
        <f>(1+' Look Up Data'!$B$2)^AG5</f>
        <v>2.3509458604249986</v>
      </c>
      <c r="AH6" s="150">
        <f>(1+' Look Up Data'!$B$2)^AH5</f>
        <v>2.4238251820981733</v>
      </c>
      <c r="AI6" s="150">
        <f>(1+' Look Up Data'!$B$2)^AI5</f>
        <v>2.4989637627432164</v>
      </c>
      <c r="AJ6" s="150">
        <f>(1+' Look Up Data'!$B$2)^AJ5</f>
        <v>2.576431639388256</v>
      </c>
      <c r="AK6" s="150">
        <f>(1+' Look Up Data'!$B$2)^AK5</f>
        <v>2.656301020209292</v>
      </c>
      <c r="AL6" s="150">
        <f>(1+' Look Up Data'!$B$2)^AL5</f>
        <v>2.7386463518357798</v>
      </c>
      <c r="AM6" s="150">
        <f>(1+' Look Up Data'!$B$2)^AM5</f>
        <v>2.8235443887426888</v>
      </c>
      <c r="AN6" s="151">
        <f>(1+' Look Up Data'!$B$2)^AN5</f>
        <v>2.911074264793712</v>
      </c>
      <c r="AO6" s="151">
        <f>(1+' Look Up Data'!$B$2)^AO5</f>
        <v>3.0013175670023169</v>
      </c>
    </row>
    <row r="7" spans="1:41" ht="15" thickBot="1" x14ac:dyDescent="0.4">
      <c r="A7" s="355" t="s">
        <v>193</v>
      </c>
      <c r="B7" s="356"/>
      <c r="C7" s="357">
        <f>(1+' Look Up Data'!$B$3)^C5</f>
        <v>0.96116878123798544</v>
      </c>
      <c r="D7" s="357">
        <f>(1+' Look Up Data'!$B$3)^D5</f>
        <v>0.98039215686274506</v>
      </c>
      <c r="E7" s="358">
        <f>(1+' Look Up Data'!$B$3)^E5</f>
        <v>1</v>
      </c>
      <c r="F7" s="328">
        <f>(1+' Look Up Data'!$B$3)^F5</f>
        <v>1.02</v>
      </c>
      <c r="G7" s="329">
        <f>(1+' Look Up Data'!$B$3)^G5</f>
        <v>1.0404</v>
      </c>
      <c r="H7" s="152">
        <f>(1+' Look Up Data'!$B$3)^H5</f>
        <v>1.0612079999999999</v>
      </c>
      <c r="I7" s="152">
        <f>(1+' Look Up Data'!$B$3)^I5</f>
        <v>1.08243216</v>
      </c>
      <c r="J7" s="152">
        <f>(1+' Look Up Data'!$B$3)^J5</f>
        <v>1.1040808032</v>
      </c>
      <c r="K7" s="152">
        <f>(1+' Look Up Data'!$B$3)^K5</f>
        <v>1.1261624192640001</v>
      </c>
      <c r="L7" s="152">
        <f>(1+' Look Up Data'!$B$3)^L5</f>
        <v>1.1486856676492798</v>
      </c>
      <c r="M7" s="152">
        <f>(1+' Look Up Data'!$B$3)^M5</f>
        <v>1.1716593810022655</v>
      </c>
      <c r="N7" s="152">
        <f>(1+' Look Up Data'!$B$3)^N5</f>
        <v>1.1950925686223108</v>
      </c>
      <c r="O7" s="152">
        <f>(1+' Look Up Data'!$B$3)^O5</f>
        <v>1.2189944199947571</v>
      </c>
      <c r="P7" s="152">
        <f>(1+' Look Up Data'!$B$3)^P5</f>
        <v>1.243374308394652</v>
      </c>
      <c r="Q7" s="152">
        <f>(1+' Look Up Data'!$B$3)^Q5</f>
        <v>1.2682417945625453</v>
      </c>
      <c r="R7" s="152">
        <f>(1+' Look Up Data'!$B$3)^R5</f>
        <v>1.2936066304537961</v>
      </c>
      <c r="S7" s="152">
        <f>(1+' Look Up Data'!$B$3)^S5</f>
        <v>1.3194787630628722</v>
      </c>
      <c r="T7" s="152">
        <f>(1+' Look Up Data'!$B$3)^T5</f>
        <v>1.3458683383241292</v>
      </c>
      <c r="U7" s="152">
        <f>(1+' Look Up Data'!$B$3)^U5</f>
        <v>1.372785705090612</v>
      </c>
      <c r="V7" s="152">
        <f>(1+' Look Up Data'!$B$3)^V5</f>
        <v>1.4002414191924244</v>
      </c>
      <c r="W7" s="152">
        <f>(1+' Look Up Data'!$B$3)^W5</f>
        <v>1.4282462475762727</v>
      </c>
      <c r="X7" s="152">
        <f>(1+' Look Up Data'!$B$3)^X5</f>
        <v>1.4568111725277981</v>
      </c>
      <c r="Y7" s="152">
        <f>(1+' Look Up Data'!$B$3)^Y5</f>
        <v>1.4859473959783542</v>
      </c>
      <c r="Z7" s="152">
        <f>(1+' Look Up Data'!$B$3)^Z5</f>
        <v>1.5156663438979212</v>
      </c>
      <c r="AA7" s="152">
        <f>(1+' Look Up Data'!$B$3)^AA5</f>
        <v>1.5459796707758797</v>
      </c>
      <c r="AB7" s="152">
        <f>(1+' Look Up Data'!$B$3)^AB5</f>
        <v>1.576899264191397</v>
      </c>
      <c r="AC7" s="152">
        <f>(1+' Look Up Data'!$B$3)^AC5</f>
        <v>1.608437249475225</v>
      </c>
      <c r="AD7" s="152">
        <f>(1+' Look Up Data'!$B$3)^AD5</f>
        <v>1.6406059944647295</v>
      </c>
      <c r="AE7" s="152">
        <f>(1+' Look Up Data'!$B$3)^AE5</f>
        <v>1.6734181143540243</v>
      </c>
      <c r="AF7" s="152">
        <f>(1+' Look Up Data'!$B$3)^AF5</f>
        <v>1.7068864766411045</v>
      </c>
      <c r="AG7" s="152">
        <f>(1+' Look Up Data'!$B$3)^AG5</f>
        <v>1.7410242061739269</v>
      </c>
      <c r="AH7" s="152">
        <f>(1+' Look Up Data'!$B$3)^AH5</f>
        <v>1.7758446902974052</v>
      </c>
      <c r="AI7" s="152">
        <f>(1+' Look Up Data'!$B$3)^AI5</f>
        <v>1.8113615841033535</v>
      </c>
      <c r="AJ7" s="152">
        <f>(1+' Look Up Data'!$B$3)^AJ5</f>
        <v>1.8475888157854201</v>
      </c>
      <c r="AK7" s="152">
        <f>(1+' Look Up Data'!$B$3)^AK5</f>
        <v>1.8845405921011289</v>
      </c>
      <c r="AL7" s="152">
        <f>(1+' Look Up Data'!$B$3)^AL5</f>
        <v>1.9222314039431516</v>
      </c>
      <c r="AM7" s="152">
        <f>(1+' Look Up Data'!$B$3)^AM5</f>
        <v>1.9606760320220145</v>
      </c>
      <c r="AN7" s="153">
        <f>(1+' Look Up Data'!$B$3)^AN5</f>
        <v>1.9998895526624547</v>
      </c>
      <c r="AO7" s="153">
        <f>(1+' Look Up Data'!$B$3)^AO5</f>
        <v>2.0398873437157037</v>
      </c>
    </row>
    <row r="8" spans="1:41" ht="15" thickBot="1" x14ac:dyDescent="0.4">
      <c r="C8" s="4"/>
      <c r="D8" s="4"/>
      <c r="E8" s="4"/>
      <c r="F8" s="4"/>
      <c r="G8" s="4"/>
      <c r="H8" s="4"/>
      <c r="L8" s="4"/>
      <c r="M8" s="4"/>
      <c r="N8" s="4"/>
      <c r="O8" s="4"/>
      <c r="P8" s="4"/>
      <c r="R8" s="4"/>
    </row>
    <row r="9" spans="1:41" ht="15" thickBot="1" x14ac:dyDescent="0.4">
      <c r="A9" s="333" t="s">
        <v>24</v>
      </c>
      <c r="B9" s="334"/>
      <c r="C9" s="335"/>
      <c r="D9" s="24"/>
      <c r="E9" s="24"/>
      <c r="F9" s="24"/>
      <c r="G9" s="24"/>
      <c r="I9" s="308" t="s">
        <v>155</v>
      </c>
      <c r="J9" s="309"/>
      <c r="K9" s="310"/>
      <c r="L9" s="308" t="s">
        <v>155</v>
      </c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10"/>
    </row>
    <row r="10" spans="1:41" x14ac:dyDescent="0.35">
      <c r="A10" s="124" t="s">
        <v>72</v>
      </c>
      <c r="B10" s="36">
        <f>SUM(F10:P10)</f>
        <v>7137874.817728946</v>
      </c>
      <c r="C10" s="336"/>
      <c r="D10" s="24"/>
      <c r="E10" s="24"/>
      <c r="F10" s="24"/>
      <c r="G10" s="24"/>
      <c r="I10" s="148">
        <f>Costs!I6/I6</f>
        <v>4425224.8569323774</v>
      </c>
      <c r="J10" s="148">
        <f>Costs!J6/J6</f>
        <v>2712649.960796569</v>
      </c>
      <c r="K10" s="148">
        <f>Costs!K6</f>
        <v>0</v>
      </c>
      <c r="L10" s="148">
        <f>Costs!L6</f>
        <v>0</v>
      </c>
      <c r="M10" s="148">
        <f>Costs!M6</f>
        <v>0</v>
      </c>
      <c r="N10" s="148">
        <f>Costs!N6</f>
        <v>0</v>
      </c>
      <c r="O10" s="148">
        <f>Costs!O6</f>
        <v>0</v>
      </c>
      <c r="P10" s="148">
        <f>Costs!P6</f>
        <v>0</v>
      </c>
      <c r="Q10" s="148">
        <f>Costs!Q6</f>
        <v>0</v>
      </c>
      <c r="R10" s="148">
        <f>Costs!R6</f>
        <v>0</v>
      </c>
      <c r="S10" s="148">
        <f>Costs!S6</f>
        <v>0</v>
      </c>
      <c r="T10" s="148">
        <f>Costs!T6</f>
        <v>0</v>
      </c>
      <c r="U10" s="148">
        <f>Costs!U6</f>
        <v>0</v>
      </c>
      <c r="V10" s="148">
        <f>Costs!V6</f>
        <v>0</v>
      </c>
      <c r="W10" s="148">
        <f>Costs!W6</f>
        <v>0</v>
      </c>
      <c r="X10" s="148">
        <f>Costs!X6</f>
        <v>0</v>
      </c>
      <c r="Y10" s="148">
        <f>Costs!Y6</f>
        <v>0</v>
      </c>
      <c r="Z10" s="148">
        <f>Costs!Z6</f>
        <v>0</v>
      </c>
      <c r="AA10" s="148">
        <f>Costs!AA6</f>
        <v>0</v>
      </c>
      <c r="AB10" s="148">
        <f>Costs!AB6</f>
        <v>0</v>
      </c>
      <c r="AC10" s="148">
        <f>Costs!AC6</f>
        <v>0</v>
      </c>
      <c r="AD10" s="148">
        <f>Costs!AD6</f>
        <v>0</v>
      </c>
      <c r="AE10" s="148">
        <f>Costs!AE6</f>
        <v>0</v>
      </c>
      <c r="AF10" s="148">
        <f>Costs!AF6</f>
        <v>0</v>
      </c>
      <c r="AG10" s="148">
        <f>Costs!AG6</f>
        <v>0</v>
      </c>
      <c r="AH10" s="148">
        <f>Costs!AH6</f>
        <v>0</v>
      </c>
      <c r="AI10" s="148">
        <f>Costs!AI6</f>
        <v>0</v>
      </c>
      <c r="AJ10" s="148">
        <f>Costs!AJ6</f>
        <v>0</v>
      </c>
      <c r="AK10" s="148">
        <f>Costs!AK6</f>
        <v>0</v>
      </c>
      <c r="AL10" s="148">
        <f>Costs!AL6</f>
        <v>0</v>
      </c>
      <c r="AM10" s="148">
        <f>Costs!AM6</f>
        <v>0</v>
      </c>
      <c r="AN10" s="148">
        <f>Costs!AN6</f>
        <v>0</v>
      </c>
      <c r="AO10" s="148">
        <f>Costs!AO6</f>
        <v>0</v>
      </c>
    </row>
    <row r="11" spans="1:41" ht="14.25" customHeight="1" x14ac:dyDescent="0.35">
      <c r="A11" s="124" t="s">
        <v>186</v>
      </c>
      <c r="B11" s="36">
        <f>SUM(I11:AN11)</f>
        <v>127888.40228629792</v>
      </c>
      <c r="C11" s="336"/>
      <c r="D11" s="24"/>
      <c r="E11" s="24"/>
      <c r="F11" s="24"/>
      <c r="G11" s="24"/>
      <c r="I11" s="148">
        <v>0</v>
      </c>
      <c r="J11" s="226">
        <v>0</v>
      </c>
      <c r="K11" s="148">
        <f>(SUM($I$10:$K$10)*0.0005)/K6</f>
        <v>2971.5766682959957</v>
      </c>
      <c r="L11" s="148">
        <f t="shared" ref="L11:U11" si="51">(SUM($I$10:$K$10)*0.0005)/L6</f>
        <v>2882.2276123142542</v>
      </c>
      <c r="M11" s="148">
        <f t="shared" si="51"/>
        <v>2795.5650943882197</v>
      </c>
      <c r="N11" s="148">
        <f t="shared" si="51"/>
        <v>2711.5083359730552</v>
      </c>
      <c r="O11" s="148">
        <f t="shared" si="51"/>
        <v>2629.9789873647483</v>
      </c>
      <c r="P11" s="148">
        <f t="shared" si="51"/>
        <v>2550.9010546699787</v>
      </c>
      <c r="Q11" s="148">
        <f t="shared" si="51"/>
        <v>2474.2008289718515</v>
      </c>
      <c r="R11" s="148">
        <f t="shared" si="51"/>
        <v>2399.8068176254624</v>
      </c>
      <c r="S11" s="148">
        <f t="shared" si="51"/>
        <v>2327.6496776192653</v>
      </c>
      <c r="T11" s="148">
        <f t="shared" si="51"/>
        <v>2257.6621509401216</v>
      </c>
      <c r="U11" s="148">
        <f t="shared" si="51"/>
        <v>2189.7790018817864</v>
      </c>
      <c r="V11" s="226">
        <f>(SUM($I$10:$K$10)*0.001)/V6</f>
        <v>4247.8739124767917</v>
      </c>
      <c r="W11" s="226">
        <f t="shared" ref="W11:AE11" si="52">(SUM($I$10:$K$10)*0.001)/W6</f>
        <v>4120.1492846525634</v>
      </c>
      <c r="X11" s="226">
        <f t="shared" si="52"/>
        <v>3996.2650675582577</v>
      </c>
      <c r="Y11" s="226">
        <f t="shared" si="52"/>
        <v>3876.1057881263409</v>
      </c>
      <c r="Z11" s="226">
        <f t="shared" si="52"/>
        <v>3759.5594453213785</v>
      </c>
      <c r="AA11" s="226">
        <f t="shared" si="52"/>
        <v>3646.5174057433351</v>
      </c>
      <c r="AB11" s="226">
        <f t="shared" si="52"/>
        <v>3536.8743023698694</v>
      </c>
      <c r="AC11" s="226">
        <f t="shared" si="52"/>
        <v>3430.5279363432296</v>
      </c>
      <c r="AD11" s="226">
        <f t="shared" si="52"/>
        <v>3327.3791817102133</v>
      </c>
      <c r="AE11" s="226">
        <f t="shared" si="52"/>
        <v>3227.3318930263954</v>
      </c>
      <c r="AF11" s="226">
        <f>(SUM($I$10:$K$10)*0.0025)/AF6</f>
        <v>7825.7320393462551</v>
      </c>
      <c r="AG11" s="226">
        <f>(SUM($I$10:$K$10)*0.0025)/AG6</f>
        <v>7590.4287481534966</v>
      </c>
      <c r="AH11" s="226">
        <f>(SUM($I$10:$K$10)*0.0025)/AH6</f>
        <v>7362.200531671675</v>
      </c>
      <c r="AI11" s="226">
        <f>(SUM($I$10:$K$10)*0.0025)/AI6</f>
        <v>7140.8346572955152</v>
      </c>
      <c r="AJ11" s="226">
        <f>(SUM($I$10:$K$10)*0.0025)/AJ6</f>
        <v>6926.1247888414309</v>
      </c>
      <c r="AK11" s="226">
        <f>(SUM($I$10:$K$10)*0.0025)/AK6</f>
        <v>6717.8707942205929</v>
      </c>
      <c r="AL11" s="226">
        <f>(SUM($I$10:$K$10)*0.0025)/AL6</f>
        <v>6515.8785588948531</v>
      </c>
      <c r="AM11" s="226">
        <f>(SUM($I$10:$K$10)*0.0025)/AM6</f>
        <v>6319.9598049416618</v>
      </c>
      <c r="AN11" s="226">
        <f>(SUM($I$10:$K$10)*0.0025)/AN6</f>
        <v>6129.931915559323</v>
      </c>
      <c r="AO11" s="226"/>
    </row>
    <row r="12" spans="1:41" ht="15" thickBot="1" x14ac:dyDescent="0.4">
      <c r="A12" s="341" t="s">
        <v>135</v>
      </c>
      <c r="B12" s="342">
        <f>SUM(I12:AN12)</f>
        <v>7265763.2200152436</v>
      </c>
      <c r="C12" s="343"/>
      <c r="D12" s="24"/>
      <c r="E12" s="24"/>
      <c r="F12" s="24"/>
      <c r="G12" s="24"/>
      <c r="I12" s="149">
        <f>I10+I11</f>
        <v>4425224.8569323774</v>
      </c>
      <c r="J12" s="149">
        <f t="shared" ref="J12:AN12" si="53">J10+J11</f>
        <v>2712649.960796569</v>
      </c>
      <c r="K12" s="149">
        <f t="shared" ref="K12" si="54">K10+K11</f>
        <v>2971.5766682959957</v>
      </c>
      <c r="L12" s="149">
        <f t="shared" si="53"/>
        <v>2882.2276123142542</v>
      </c>
      <c r="M12" s="149">
        <f t="shared" si="53"/>
        <v>2795.5650943882197</v>
      </c>
      <c r="N12" s="149">
        <f t="shared" si="53"/>
        <v>2711.5083359730552</v>
      </c>
      <c r="O12" s="149">
        <f t="shared" si="53"/>
        <v>2629.9789873647483</v>
      </c>
      <c r="P12" s="149">
        <f t="shared" si="53"/>
        <v>2550.9010546699787</v>
      </c>
      <c r="Q12" s="149">
        <f t="shared" si="53"/>
        <v>2474.2008289718515</v>
      </c>
      <c r="R12" s="149">
        <f t="shared" si="53"/>
        <v>2399.8068176254624</v>
      </c>
      <c r="S12" s="149">
        <f t="shared" si="53"/>
        <v>2327.6496776192653</v>
      </c>
      <c r="T12" s="149">
        <f t="shared" si="53"/>
        <v>2257.6621509401216</v>
      </c>
      <c r="U12" s="149">
        <f t="shared" si="53"/>
        <v>2189.7790018817864</v>
      </c>
      <c r="V12" s="149">
        <f t="shared" si="53"/>
        <v>4247.8739124767917</v>
      </c>
      <c r="W12" s="149">
        <f t="shared" si="53"/>
        <v>4120.1492846525634</v>
      </c>
      <c r="X12" s="149">
        <f t="shared" si="53"/>
        <v>3996.2650675582577</v>
      </c>
      <c r="Y12" s="149">
        <f t="shared" si="53"/>
        <v>3876.1057881263409</v>
      </c>
      <c r="Z12" s="149">
        <f t="shared" si="53"/>
        <v>3759.5594453213785</v>
      </c>
      <c r="AA12" s="149">
        <f t="shared" si="53"/>
        <v>3646.5174057433351</v>
      </c>
      <c r="AB12" s="149">
        <f t="shared" si="53"/>
        <v>3536.8743023698694</v>
      </c>
      <c r="AC12" s="149">
        <f t="shared" si="53"/>
        <v>3430.5279363432296</v>
      </c>
      <c r="AD12" s="149">
        <f t="shared" si="53"/>
        <v>3327.3791817102133</v>
      </c>
      <c r="AE12" s="149">
        <f t="shared" si="53"/>
        <v>3227.3318930263954</v>
      </c>
      <c r="AF12" s="149">
        <f t="shared" si="53"/>
        <v>7825.7320393462551</v>
      </c>
      <c r="AG12" s="149">
        <f t="shared" si="53"/>
        <v>7590.4287481534966</v>
      </c>
      <c r="AH12" s="149">
        <f t="shared" si="53"/>
        <v>7362.200531671675</v>
      </c>
      <c r="AI12" s="149">
        <f t="shared" si="53"/>
        <v>7140.8346572955152</v>
      </c>
      <c r="AJ12" s="149">
        <f t="shared" si="53"/>
        <v>6926.1247888414309</v>
      </c>
      <c r="AK12" s="149">
        <f t="shared" si="53"/>
        <v>6717.8707942205929</v>
      </c>
      <c r="AL12" s="149">
        <f t="shared" si="53"/>
        <v>6515.8785588948531</v>
      </c>
      <c r="AM12" s="149">
        <f t="shared" si="53"/>
        <v>6319.9598049416618</v>
      </c>
      <c r="AN12" s="149">
        <f t="shared" si="53"/>
        <v>6129.931915559323</v>
      </c>
      <c r="AO12" s="149"/>
    </row>
    <row r="13" spans="1:41" ht="15" thickBot="1" x14ac:dyDescent="0.4">
      <c r="A13" s="124"/>
      <c r="B13" s="37"/>
      <c r="C13" s="336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41" ht="15" thickBot="1" x14ac:dyDescent="0.4">
      <c r="A14" s="333" t="s">
        <v>25</v>
      </c>
      <c r="B14" s="344" t="s">
        <v>222</v>
      </c>
      <c r="C14" s="345" t="s">
        <v>191</v>
      </c>
      <c r="K14" s="154"/>
      <c r="L14" s="155" t="s">
        <v>156</v>
      </c>
      <c r="M14" s="156"/>
      <c r="N14" s="311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3"/>
    </row>
    <row r="15" spans="1:41" x14ac:dyDescent="0.35">
      <c r="A15" s="338" t="s">
        <v>137</v>
      </c>
      <c r="B15" s="65">
        <f>SUM(K15:AN15)</f>
        <v>5261423.3504182287</v>
      </c>
      <c r="C15" s="339">
        <f>B15/$B$20</f>
        <v>0.14322204911373151</v>
      </c>
      <c r="D15" s="24"/>
      <c r="E15" s="24"/>
      <c r="F15" s="24"/>
      <c r="K15" s="157">
        <f>'Travel Delay Savings'!E29/K6</f>
        <v>263739.45291353751</v>
      </c>
      <c r="L15" s="157">
        <f>'Travel Delay Savings'!F29/L6</f>
        <v>255809.36267074448</v>
      </c>
      <c r="M15" s="157">
        <f>'Travel Delay Savings'!G29/M6</f>
        <v>248117.71355067356</v>
      </c>
      <c r="N15" s="157">
        <f>'Travel Delay Savings'!H29/N6</f>
        <v>240657.33613062426</v>
      </c>
      <c r="O15" s="157">
        <f>'Travel Delay Savings'!I29/O6</f>
        <v>233421.27655734651</v>
      </c>
      <c r="P15" s="157">
        <f>'Travel Delay Savings'!J29/P6</f>
        <v>226402.79006532158</v>
      </c>
      <c r="Q15" s="157">
        <f>'Travel Delay Savings'!K29/Q6</f>
        <v>219595.3346899336</v>
      </c>
      <c r="R15" s="157">
        <f>'Travel Delay Savings'!L29/R6</f>
        <v>212992.56516967373</v>
      </c>
      <c r="S15" s="157">
        <f>'Travel Delay Savings'!M29/S6</f>
        <v>206588.32703169135</v>
      </c>
      <c r="T15" s="157">
        <f>'Travel Delay Savings'!N29/T6</f>
        <v>200376.65085518075</v>
      </c>
      <c r="U15" s="157">
        <f>'Travel Delay Savings'!O29/U6</f>
        <v>194351.74670725581</v>
      </c>
      <c r="V15" s="157">
        <f>'Travel Delay Savings'!P29/V6</f>
        <v>188507.99874612593</v>
      </c>
      <c r="W15" s="157">
        <f>'Travel Delay Savings'!Q29/W6</f>
        <v>182839.95998654311</v>
      </c>
      <c r="X15" s="157">
        <f>'Travel Delay Savings'!R29/X6</f>
        <v>177342.34722264126</v>
      </c>
      <c r="Y15" s="157">
        <f>'Travel Delay Savings'!S29/Y6</f>
        <v>172010.03610343477</v>
      </c>
      <c r="Z15" s="157">
        <f>'Travel Delay Savings'!T29/Z6</f>
        <v>166838.05635638678</v>
      </c>
      <c r="AA15" s="157">
        <f>'Travel Delay Savings'!U29/AA6</f>
        <v>161821.58715459437</v>
      </c>
      <c r="AB15" s="157">
        <f>'Travel Delay Savings'!V29/AB6</f>
        <v>156955.95262327293</v>
      </c>
      <c r="AC15" s="157">
        <f>'Travel Delay Savings'!W29/AC6</f>
        <v>152236.61748135104</v>
      </c>
      <c r="AD15" s="157">
        <f>'Travel Delay Savings'!X29/AD6</f>
        <v>147659.18281411353</v>
      </c>
      <c r="AE15" s="157">
        <f>'Travel Delay Savings'!Y29/AE6</f>
        <v>143219.38197295205</v>
      </c>
      <c r="AF15" s="157">
        <f>'Travel Delay Savings'!Z29/AF6</f>
        <v>138913.07659840159</v>
      </c>
      <c r="AG15" s="157">
        <f>'Travel Delay Savings'!AA29/AG6</f>
        <v>134736.25276275614</v>
      </c>
      <c r="AH15" s="157">
        <f>'Travel Delay Savings'!AB29/AH6</f>
        <v>130685.01722866746</v>
      </c>
      <c r="AI15" s="157">
        <f>'Travel Delay Savings'!AC29/AI6</f>
        <v>126755.59382024004</v>
      </c>
      <c r="AJ15" s="157">
        <f>'Travel Delay Savings'!AD29/AJ6</f>
        <v>122944.31990323962</v>
      </c>
      <c r="AK15" s="157">
        <f>'Travel Delay Savings'!AE29/AK6</f>
        <v>119247.64297113445</v>
      </c>
      <c r="AL15" s="157">
        <f>'Travel Delay Savings'!AF29/AL6</f>
        <v>115662.11733378706</v>
      </c>
      <c r="AM15" s="157">
        <f>'Travel Delay Savings'!AG29/AM6</f>
        <v>112184.40090571006</v>
      </c>
      <c r="AN15" s="157">
        <f>'Travel Delay Savings'!AH29/AN6</f>
        <v>108811.25209089239</v>
      </c>
      <c r="AO15" s="157">
        <f>'Travel Delay Savings'!AI29/AO6</f>
        <v>0</v>
      </c>
    </row>
    <row r="16" spans="1:41" ht="16.5" x14ac:dyDescent="0.45">
      <c r="A16" s="338" t="s">
        <v>115</v>
      </c>
      <c r="B16" s="65">
        <f>SUM(K16:AN16)</f>
        <v>514312.70277428068</v>
      </c>
      <c r="C16" s="339">
        <f>B16/$B$20</f>
        <v>1.4000188593586324E-2</v>
      </c>
      <c r="D16" s="24"/>
      <c r="E16" s="24"/>
      <c r="F16" s="24"/>
      <c r="K16" s="158">
        <f>'Emissions Savings'!E11/K7</f>
        <v>24754.827326681301</v>
      </c>
      <c r="L16" s="158">
        <f>'Emissions Savings'!F11/L7</f>
        <v>24137.378905288566</v>
      </c>
      <c r="M16" s="158">
        <f>'Emissions Savings'!G11/M7</f>
        <v>23515.746920311336</v>
      </c>
      <c r="N16" s="158">
        <f>'Emissions Savings'!H11/N7</f>
        <v>22903.81317176047</v>
      </c>
      <c r="O16" s="158">
        <f>'Emissions Savings'!I11/O7</f>
        <v>22391.422766024963</v>
      </c>
      <c r="P16" s="158">
        <f>'Emissions Savings'!J11/P7</f>
        <v>21710.11757102581</v>
      </c>
      <c r="Q16" s="158">
        <f>'Emissions Savings'!K11/Q7</f>
        <v>21128.796029430705</v>
      </c>
      <c r="R16" s="158">
        <f>'Emissions Savings'!L11/R7</f>
        <v>20636.825487845792</v>
      </c>
      <c r="S16" s="158">
        <f>'Emissions Savings'!M11/S7</f>
        <v>19998.040672098821</v>
      </c>
      <c r="T16" s="158">
        <f>'Emissions Savings'!N11/T7</f>
        <v>19521.146045443777</v>
      </c>
      <c r="U16" s="158">
        <f>'Emissions Savings'!O11/U7</f>
        <v>18979.81969176307</v>
      </c>
      <c r="V16" s="158">
        <f>'Emissions Savings'!P11/V7</f>
        <v>18449.571693377813</v>
      </c>
      <c r="W16" s="158">
        <f>'Emissions Savings'!Q11/W7</f>
        <v>17930.424598729343</v>
      </c>
      <c r="X16" s="158">
        <f>'Emissions Savings'!R11/X7</f>
        <v>17483.297005252523</v>
      </c>
      <c r="Y16" s="158">
        <f>'Emissions Savings'!S11/Y7</f>
        <v>16925.418255078013</v>
      </c>
      <c r="Z16" s="158">
        <f>'Emissions Savings'!T11/Z7</f>
        <v>16439.504188939765</v>
      </c>
      <c r="AA16" s="158">
        <f>'Emissions Savings'!U11/AA7</f>
        <v>16018.157004945324</v>
      </c>
      <c r="AB16" s="158">
        <f>'Emissions Savings'!V11/AB7</f>
        <v>15551.918060927288</v>
      </c>
      <c r="AC16" s="158">
        <f>'Emissions Savings'!W11/AC7</f>
        <v>15145.793122116744</v>
      </c>
      <c r="AD16" s="158">
        <f>'Emissions Savings'!X11/AD7</f>
        <v>14699.273514130753</v>
      </c>
      <c r="AE16" s="158">
        <f>'Emissions Savings'!Y11/AE7</f>
        <v>14308.711005949999</v>
      </c>
      <c r="AF16" s="158">
        <f>'Emissions Savings'!Z11/AF7</f>
        <v>13881.815101694563</v>
      </c>
      <c r="AG16" s="158">
        <f>'Emissions Savings'!AA11/AG7</f>
        <v>13506.996777720378</v>
      </c>
      <c r="AH16" s="158">
        <f>'Emissions Savings'!AB11/AH7</f>
        <v>13139.207250958156</v>
      </c>
      <c r="AI16" s="158">
        <f>'Emissions Savings'!AC11/AI7</f>
        <v>12778.515959210699</v>
      </c>
      <c r="AJ16" s="158">
        <f>'Emissions Savings'!AD11/AJ7</f>
        <v>12388.537289730484</v>
      </c>
      <c r="AK16" s="158">
        <f>'Emissions Savings'!AE11/AK7</f>
        <v>12043.707057298383</v>
      </c>
      <c r="AL16" s="158">
        <f>'Emissions Savings'!AF11/AL7</f>
        <v>11672.570037044512</v>
      </c>
      <c r="AM16" s="158">
        <f>'Emissions Savings'!AG11/AM7</f>
        <v>11311.383838914062</v>
      </c>
      <c r="AN16" s="158">
        <f>'Emissions Savings'!AH11/AN7</f>
        <v>10959.966424587279</v>
      </c>
      <c r="AO16" s="158">
        <f>'Emissions Savings'!AI11/AO7</f>
        <v>0</v>
      </c>
    </row>
    <row r="17" spans="1:41" x14ac:dyDescent="0.35">
      <c r="A17" s="338" t="s">
        <v>47</v>
      </c>
      <c r="B17" s="65">
        <f>SUM(K17:AN17)</f>
        <v>50479.548515915012</v>
      </c>
      <c r="C17" s="339">
        <f>B17/$B$20</f>
        <v>1.374111888603429E-3</v>
      </c>
      <c r="D17" s="24"/>
      <c r="E17" s="24"/>
      <c r="F17" s="24"/>
      <c r="K17" s="158">
        <f>'Emissions Savings'!E13/Results!K6</f>
        <v>3545.1418462490901</v>
      </c>
      <c r="L17" s="158">
        <f>'Emissions Savings'!F13/Results!L6</f>
        <v>3302.0549439244596</v>
      </c>
      <c r="M17" s="158">
        <f>'Emissions Savings'!G13/Results!M6</f>
        <v>3106.3338886721262</v>
      </c>
      <c r="N17" s="158">
        <f>'Emissions Savings'!H13/Results!N6</f>
        <v>2932.2290987752817</v>
      </c>
      <c r="O17" s="158">
        <f>'Emissions Savings'!I13/Results!O6</f>
        <v>2770.4401202583276</v>
      </c>
      <c r="P17" s="158">
        <f>'Emissions Savings'!J13/Results!P6</f>
        <v>2625.2303088171116</v>
      </c>
      <c r="Q17" s="158">
        <f>'Emissions Savings'!K13/Results!Q6</f>
        <v>2490.0537703825335</v>
      </c>
      <c r="R17" s="158">
        <f>'Emissions Savings'!L13/Results!R6</f>
        <v>2324.8440346000912</v>
      </c>
      <c r="S17" s="158">
        <f>'Emissions Savings'!M13/Results!S6</f>
        <v>2174.0147426473181</v>
      </c>
      <c r="T17" s="158">
        <f>'Emissions Savings'!N13/Results!T6</f>
        <v>2035.9434438300825</v>
      </c>
      <c r="U17" s="158">
        <f>'Emissions Savings'!O13/Results!U6</f>
        <v>1909.2213799611029</v>
      </c>
      <c r="V17" s="158">
        <f>'Emissions Savings'!P13/Results!V6</f>
        <v>1792.6233858525698</v>
      </c>
      <c r="W17" s="158">
        <f>'Emissions Savings'!Q13/Results!W6</f>
        <v>1685.0821362116635</v>
      </c>
      <c r="X17" s="158">
        <f>'Emissions Savings'!R13/Results!X6</f>
        <v>1585.6661058593459</v>
      </c>
      <c r="Y17" s="158">
        <f>'Emissions Savings'!S13/Results!Y6</f>
        <v>1493.560702676428</v>
      </c>
      <c r="Z17" s="158">
        <f>'Emissions Savings'!T13/Results!Z6</f>
        <v>1408.052111640694</v>
      </c>
      <c r="AA17" s="158">
        <f>'Emissions Savings'!U13/Results!AA6</f>
        <v>1328.5134557328745</v>
      </c>
      <c r="AB17" s="158">
        <f>'Emissions Savings'!V13/Results!AB6</f>
        <v>1254.3929370465546</v>
      </c>
      <c r="AC17" s="158">
        <f>'Emissions Savings'!W13/Results!AC6</f>
        <v>1185.2036705793269</v>
      </c>
      <c r="AD17" s="158">
        <f>'Emissions Savings'!X13/Results!AD6</f>
        <v>1120.5149651405916</v>
      </c>
      <c r="AE17" s="158">
        <f>'Emissions Savings'!Y13/Results!AE6</f>
        <v>1059.9448416361652</v>
      </c>
      <c r="AF17" s="158">
        <f>'Emissions Savings'!Z13/Results!AF6</f>
        <v>1003.1536095783035</v>
      </c>
      <c r="AG17" s="158">
        <f>'Emissions Savings'!AA13/Results!AG6</f>
        <v>949.83834878779305</v>
      </c>
      <c r="AH17" s="158">
        <f>'Emissions Savings'!AB13/Results!AH6</f>
        <v>899.72816555615975</v>
      </c>
      <c r="AI17" s="158">
        <f>'Emissions Savings'!AC13/Results!AI6</f>
        <v>852.58011157899818</v>
      </c>
      <c r="AJ17" s="158">
        <f>'Emissions Savings'!AD13/Results!AJ6</f>
        <v>808.1756702324127</v>
      </c>
      <c r="AK17" s="158">
        <f>'Emissions Savings'!AE13/Results!AK6</f>
        <v>766.31772865042717</v>
      </c>
      <c r="AL17" s="158">
        <f>'Emissions Savings'!AF13/Results!AL6</f>
        <v>726.82796591923329</v>
      </c>
      <c r="AM17" s="158">
        <f>'Emissions Savings'!AG13/Results!AM6</f>
        <v>689.54459783083576</v>
      </c>
      <c r="AN17" s="158">
        <f>'Emissions Savings'!AH13/Results!AN6</f>
        <v>654.32042728711201</v>
      </c>
      <c r="AO17" s="158">
        <f>'Emissions Savings'!AI13/Results!AO6</f>
        <v>0</v>
      </c>
    </row>
    <row r="18" spans="1:41" x14ac:dyDescent="0.35">
      <c r="A18" s="338" t="s">
        <v>73</v>
      </c>
      <c r="B18" s="65">
        <f>SUM(K18:AN18)</f>
        <v>264844.68100981647</v>
      </c>
      <c r="C18" s="339">
        <f>B18/$B$20</f>
        <v>7.2093795508934525E-3</v>
      </c>
      <c r="D18" s="24"/>
      <c r="E18" s="24"/>
      <c r="F18" s="24"/>
      <c r="K18" s="158">
        <f>'Fuel Savings'!B10/K6</f>
        <v>13275.873584861212</v>
      </c>
      <c r="L18" s="158">
        <f>'Fuel Savings'!C10/L6</f>
        <v>12876.696008594778</v>
      </c>
      <c r="M18" s="158">
        <f>'Fuel Savings'!D10/M6</f>
        <v>12489.520861876603</v>
      </c>
      <c r="N18" s="158">
        <f>'Fuel Savings'!E10/N6</f>
        <v>12113.987256912322</v>
      </c>
      <c r="O18" s="158">
        <f>'Fuel Savings'!F10/O6</f>
        <v>11749.745157043959</v>
      </c>
      <c r="P18" s="158">
        <f>'Fuel Savings'!G10/P6</f>
        <v>11396.455050479108</v>
      </c>
      <c r="Q18" s="158">
        <f>'Fuel Savings'!H10/Q6</f>
        <v>11053.787633830367</v>
      </c>
      <c r="R18" s="158">
        <f>'Fuel Savings'!I10/R6</f>
        <v>10721.423505170094</v>
      </c>
      <c r="S18" s="158">
        <f>'Fuel Savings'!J10/S6</f>
        <v>10399.05286631435</v>
      </c>
      <c r="T18" s="158">
        <f>'Fuel Savings'!K10/T6</f>
        <v>10086.375234058536</v>
      </c>
      <c r="U18" s="158">
        <f>'Fuel Savings'!L10/U6</f>
        <v>9783.0991600955731</v>
      </c>
      <c r="V18" s="158">
        <f>'Fuel Savings'!M10/V6</f>
        <v>9488.9419593555522</v>
      </c>
      <c r="W18" s="158">
        <f>'Fuel Savings'!N10/W6</f>
        <v>9203.6294465136307</v>
      </c>
      <c r="X18" s="158">
        <f>'Fuel Savings'!O10/X6</f>
        <v>8926.8956804205936</v>
      </c>
      <c r="Y18" s="158">
        <f>'Fuel Savings'!P10/Y6</f>
        <v>8658.482716217839</v>
      </c>
      <c r="Z18" s="158">
        <f>'Fuel Savings'!Q10/Z6</f>
        <v>8398.1403649057611</v>
      </c>
      <c r="AA18" s="158">
        <f>'Fuel Savings'!R10/AA6</f>
        <v>8145.6259601413794</v>
      </c>
      <c r="AB18" s="158">
        <f>'Fuel Savings'!S10/AB6</f>
        <v>7900.7041320478947</v>
      </c>
      <c r="AC18" s="158">
        <f>'Fuel Savings'!T10/AC6</f>
        <v>7663.1465878253111</v>
      </c>
      <c r="AD18" s="158">
        <f>'Fuel Savings'!U10/AD6</f>
        <v>7432.7318989576252</v>
      </c>
      <c r="AE18" s="158">
        <f>'Fuel Savings'!V10/AE6</f>
        <v>7209.2452948182599</v>
      </c>
      <c r="AF18" s="158">
        <f>'Fuel Savings'!W10/AF6</f>
        <v>6992.4784624813383</v>
      </c>
      <c r="AG18" s="158">
        <f>'Fuel Savings'!X10/AG6</f>
        <v>6782.2293525522191</v>
      </c>
      <c r="AH18" s="158">
        <f>'Fuel Savings'!Y10/AH6</f>
        <v>6578.3019908362949</v>
      </c>
      <c r="AI18" s="158">
        <f>'Fuel Savings'!Z10/AI6</f>
        <v>6380.5062956705096</v>
      </c>
      <c r="AJ18" s="158">
        <f>'Fuel Savings'!AA10/AJ6</f>
        <v>6188.657900747342</v>
      </c>
      <c r="AK18" s="158">
        <f>'Fuel Savings'!AB10/AK6</f>
        <v>6002.5779832660928</v>
      </c>
      <c r="AL18" s="158">
        <f>'Fuel Savings'!AC10/AL6</f>
        <v>5822.0930972513033</v>
      </c>
      <c r="AM18" s="158">
        <f>'Fuel Savings'!AD10/AM6</f>
        <v>5647.0350118829328</v>
      </c>
      <c r="AN18" s="158">
        <f>'Fuel Savings'!AE10/AN6</f>
        <v>5477.2405546876171</v>
      </c>
      <c r="AO18" s="158">
        <f>'Fuel Savings'!AF10/AO6</f>
        <v>0</v>
      </c>
    </row>
    <row r="19" spans="1:41" ht="15" thickBot="1" x14ac:dyDescent="0.4">
      <c r="A19" s="338" t="s">
        <v>114</v>
      </c>
      <c r="B19" s="65">
        <f>SUM(K19:AN19)</f>
        <v>30645066.472738057</v>
      </c>
      <c r="C19" s="339">
        <f>B19/$B$20</f>
        <v>0.8341942708531852</v>
      </c>
      <c r="D19" s="24"/>
      <c r="E19" s="24"/>
      <c r="F19" s="24"/>
      <c r="K19" s="159">
        <f>'Crash Reduction'!I22/K6</f>
        <v>1536145.7399881096</v>
      </c>
      <c r="L19" s="159">
        <f>'Crash Reduction'!J22/L6</f>
        <v>1489957.0707935109</v>
      </c>
      <c r="M19" s="159">
        <f>'Crash Reduction'!K22/M6</f>
        <v>1445157.1976658688</v>
      </c>
      <c r="N19" s="159">
        <f>'Crash Reduction'!L22/N6</f>
        <v>1401704.3624305229</v>
      </c>
      <c r="O19" s="159">
        <f>'Crash Reduction'!M22/O6</f>
        <v>1359558.0624932328</v>
      </c>
      <c r="P19" s="159">
        <f>'Crash Reduction'!N22/P6</f>
        <v>1318679.0130875197</v>
      </c>
      <c r="Q19" s="159">
        <f>'Crash Reduction'!O22/Q6</f>
        <v>1279029.1106571481</v>
      </c>
      <c r="R19" s="159">
        <f>'Crash Reduction'!P22/R6</f>
        <v>1240571.3973396199</v>
      </c>
      <c r="S19" s="159">
        <f>'Crash Reduction'!Q22/S6</f>
        <v>1203270.0265175751</v>
      </c>
      <c r="T19" s="159">
        <f>'Crash Reduction'!R22/T6</f>
        <v>1167090.2294059896</v>
      </c>
      <c r="U19" s="159">
        <f>'Crash Reduction'!S22/U6</f>
        <v>1131998.2826440248</v>
      </c>
      <c r="V19" s="159">
        <f>'Crash Reduction'!T22/V6</f>
        <v>1097961.4768613239</v>
      </c>
      <c r="W19" s="159">
        <f>'Crash Reduction'!U22/W6</f>
        <v>1064948.0861894509</v>
      </c>
      <c r="X19" s="159">
        <f>'Crash Reduction'!V22/X6</f>
        <v>1032927.3386900593</v>
      </c>
      <c r="Y19" s="159">
        <f>'Crash Reduction'!W22/Y6</f>
        <v>1001869.3876722204</v>
      </c>
      <c r="Z19" s="159">
        <f>'Crash Reduction'!X22/Z6</f>
        <v>971745.28387218283</v>
      </c>
      <c r="AA19" s="159">
        <f>'Crash Reduction'!Y22/AA6</f>
        <v>942526.94846962451</v>
      </c>
      <c r="AB19" s="159">
        <f>'Crash Reduction'!Z22/AB6</f>
        <v>914187.14691525174</v>
      </c>
      <c r="AC19" s="159">
        <f>'Crash Reduction'!AA22/AC6</f>
        <v>886699.46354534605</v>
      </c>
      <c r="AD19" s="159">
        <f>'Crash Reduction'!AB22/AD6</f>
        <v>860038.27695959853</v>
      </c>
      <c r="AE19" s="159">
        <f>'Crash Reduction'!AC22/AE6</f>
        <v>834178.73613928095</v>
      </c>
      <c r="AF19" s="159">
        <f>'Crash Reduction'!AD22/AF6</f>
        <v>809096.73728349269</v>
      </c>
      <c r="AG19" s="159">
        <f>'Crash Reduction'!AE22/AG6</f>
        <v>784768.90134189394</v>
      </c>
      <c r="AH19" s="159">
        <f>'Crash Reduction'!AF22/AH6</f>
        <v>761172.55222298158</v>
      </c>
      <c r="AI19" s="159">
        <f>'Crash Reduction'!AG22/AI6</f>
        <v>738285.69565759622</v>
      </c>
      <c r="AJ19" s="159">
        <f>'Crash Reduction'!AH22/AJ6</f>
        <v>716086.99869795947</v>
      </c>
      <c r="AK19" s="159">
        <f>'Crash Reduction'!AI22/AK6</f>
        <v>694555.76983313239</v>
      </c>
      <c r="AL19" s="159">
        <f>'Crash Reduction'!AJ22/AL6</f>
        <v>673671.93970235926</v>
      </c>
      <c r="AM19" s="159">
        <f>'Crash Reduction'!AK22/AM6</f>
        <v>653416.04238832137</v>
      </c>
      <c r="AN19" s="159">
        <f>'Crash Reduction'!AL22/AN6</f>
        <v>633769.19727286266</v>
      </c>
      <c r="AO19" s="159">
        <f>'Crash Reduction'!AM22/AO6</f>
        <v>0</v>
      </c>
    </row>
    <row r="20" spans="1:41" ht="15" thickBot="1" x14ac:dyDescent="0.4">
      <c r="A20" s="341" t="s">
        <v>135</v>
      </c>
      <c r="B20" s="342">
        <f>SUM(B15:B19)</f>
        <v>36736126.755456299</v>
      </c>
      <c r="C20" s="346">
        <f>SUM(C15:C19)</f>
        <v>0.99999999999999989</v>
      </c>
      <c r="D20" s="25"/>
      <c r="E20" s="25"/>
      <c r="F20" s="25"/>
      <c r="K20" s="24"/>
      <c r="L20" s="24"/>
      <c r="M20" s="24"/>
      <c r="N20" s="24"/>
      <c r="O20" s="24"/>
      <c r="P20" s="24"/>
    </row>
    <row r="21" spans="1:41" ht="15" thickBot="1" x14ac:dyDescent="0.4">
      <c r="A21" s="124"/>
      <c r="B21" s="21"/>
      <c r="C21" s="79"/>
      <c r="J21" s="17"/>
      <c r="K21" s="17"/>
      <c r="L21" s="17"/>
      <c r="M21" s="17"/>
      <c r="N21" s="17"/>
      <c r="O21" s="17"/>
      <c r="P21" s="17"/>
    </row>
    <row r="22" spans="1:41" x14ac:dyDescent="0.35">
      <c r="A22" s="333" t="s">
        <v>27</v>
      </c>
      <c r="B22" s="347"/>
      <c r="C22" s="69"/>
      <c r="J22" s="17"/>
      <c r="K22" s="17"/>
      <c r="L22" s="17"/>
      <c r="M22" s="17"/>
      <c r="N22" s="17"/>
      <c r="O22" s="17"/>
      <c r="P22" s="17"/>
    </row>
    <row r="23" spans="1:41" x14ac:dyDescent="0.35">
      <c r="A23" s="124" t="s">
        <v>15</v>
      </c>
      <c r="B23" s="359">
        <f>B20/B12</f>
        <v>5.0560588947157052</v>
      </c>
      <c r="C23" s="79"/>
    </row>
    <row r="24" spans="1:41" ht="15" thickBot="1" x14ac:dyDescent="0.4">
      <c r="A24" s="256" t="s">
        <v>71</v>
      </c>
      <c r="B24" s="340">
        <f>B20-B12</f>
        <v>29470363.535441056</v>
      </c>
      <c r="C24" s="83"/>
    </row>
    <row r="25" spans="1:41" x14ac:dyDescent="0.35">
      <c r="B25" s="22"/>
    </row>
    <row r="26" spans="1:41" x14ac:dyDescent="0.35">
      <c r="A26" s="137" t="s">
        <v>221</v>
      </c>
    </row>
    <row r="27" spans="1:41" x14ac:dyDescent="0.35">
      <c r="A27" s="66" t="s">
        <v>108</v>
      </c>
      <c r="B27" s="23">
        <f>B15/$B$20</f>
        <v>0.14322204911373151</v>
      </c>
    </row>
    <row r="28" spans="1:41" x14ac:dyDescent="0.35">
      <c r="A28" s="66" t="s">
        <v>139</v>
      </c>
      <c r="B28" s="23">
        <f>(B17+B16)/$B$20</f>
        <v>1.5374300482189756E-2</v>
      </c>
    </row>
    <row r="29" spans="1:41" x14ac:dyDescent="0.35">
      <c r="A29" s="66" t="s">
        <v>73</v>
      </c>
      <c r="B29" s="23">
        <f>B18/B20</f>
        <v>7.2093795508934525E-3</v>
      </c>
    </row>
    <row r="30" spans="1:41" x14ac:dyDescent="0.35">
      <c r="A30" s="66" t="s">
        <v>114</v>
      </c>
      <c r="B30" s="23">
        <f>B19/B20</f>
        <v>0.8341942708531852</v>
      </c>
    </row>
    <row r="31" spans="1:41" x14ac:dyDescent="0.35">
      <c r="A31" s="138" t="s">
        <v>135</v>
      </c>
      <c r="B31" s="76">
        <f>SUM(B27:B30)</f>
        <v>1</v>
      </c>
    </row>
    <row r="32" spans="1:41" x14ac:dyDescent="0.35">
      <c r="A32" s="66"/>
      <c r="B32" s="57"/>
    </row>
    <row r="33" spans="2:2" x14ac:dyDescent="0.35">
      <c r="B33" s="23"/>
    </row>
  </sheetData>
  <mergeCells count="3">
    <mergeCell ref="I9:K9"/>
    <mergeCell ref="N14:AO14"/>
    <mergeCell ref="L9:AO9"/>
  </mergeCells>
  <pageMargins left="0.25" right="0.25" top="0.25" bottom="0.25" header="0.3" footer="0.3"/>
  <pageSetup scale="24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1929F-4C6D-4D83-B7EC-B0934686FF42}">
  <sheetPr>
    <tabColor rgb="FFFFC000"/>
  </sheetPr>
  <dimension ref="A1:EJ350"/>
  <sheetViews>
    <sheetView zoomScale="92" zoomScaleNormal="92" workbookViewId="0">
      <pane xSplit="1" topLeftCell="B1" activePane="topRight" state="frozen"/>
      <selection activeCell="E29" sqref="E29"/>
      <selection pane="topRight" activeCell="C5" sqref="C5"/>
    </sheetView>
  </sheetViews>
  <sheetFormatPr defaultColWidth="8.54296875" defaultRowHeight="14.5" x14ac:dyDescent="0.35"/>
  <cols>
    <col min="1" max="1" width="45.453125" customWidth="1"/>
    <col min="2" max="2" width="24.54296875" customWidth="1"/>
    <col min="3" max="3" width="22.54296875" bestFit="1" customWidth="1"/>
    <col min="4" max="5" width="18.1796875" bestFit="1" customWidth="1"/>
    <col min="6" max="6" width="27.54296875" customWidth="1"/>
    <col min="7" max="9" width="13.54296875" bestFit="1" customWidth="1"/>
    <col min="10" max="22" width="13.1796875" bestFit="1" customWidth="1"/>
    <col min="23" max="28" width="13.54296875" bestFit="1" customWidth="1"/>
    <col min="29" max="29" width="12.54296875" customWidth="1"/>
    <col min="30" max="36" width="13.1796875" bestFit="1" customWidth="1"/>
    <col min="37" max="47" width="12.1796875" bestFit="1" customWidth="1"/>
    <col min="48" max="48" width="9.453125" bestFit="1" customWidth="1"/>
    <col min="49" max="51" width="10.54296875" customWidth="1"/>
  </cols>
  <sheetData>
    <row r="1" spans="1:127" ht="19" thickBot="1" x14ac:dyDescent="0.5">
      <c r="A1" s="186" t="s">
        <v>4</v>
      </c>
      <c r="B1" s="197"/>
      <c r="C1" s="202" t="s">
        <v>17</v>
      </c>
      <c r="D1" s="68"/>
      <c r="E1" s="68"/>
      <c r="F1" s="68"/>
      <c r="G1" s="68"/>
      <c r="H1" s="68"/>
      <c r="I1" s="68"/>
      <c r="J1" s="68"/>
      <c r="K1" s="68"/>
      <c r="L1" s="69"/>
    </row>
    <row r="2" spans="1:127" x14ac:dyDescent="0.35">
      <c r="A2" s="187" t="s">
        <v>5</v>
      </c>
      <c r="B2" s="188">
        <v>3.1E-2</v>
      </c>
      <c r="C2" s="227" t="s">
        <v>189</v>
      </c>
      <c r="D2" s="160"/>
      <c r="E2" s="160"/>
      <c r="F2" s="160"/>
      <c r="G2" s="160"/>
      <c r="H2" s="160"/>
      <c r="I2" s="160"/>
      <c r="J2" s="160"/>
      <c r="K2" s="160"/>
      <c r="L2" s="203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</row>
    <row r="3" spans="1:127" x14ac:dyDescent="0.35">
      <c r="A3" s="188" t="s">
        <v>46</v>
      </c>
      <c r="B3" s="188">
        <v>0.02</v>
      </c>
      <c r="C3" s="227" t="s">
        <v>224</v>
      </c>
      <c r="D3" s="160"/>
      <c r="E3" s="160"/>
      <c r="F3" s="160"/>
      <c r="G3" s="160"/>
      <c r="H3" s="160"/>
      <c r="I3" s="160"/>
      <c r="J3" s="160"/>
      <c r="K3" s="160"/>
      <c r="L3" s="203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</row>
    <row r="4" spans="1:127" x14ac:dyDescent="0.35">
      <c r="A4" s="188" t="s">
        <v>22</v>
      </c>
      <c r="B4" s="188">
        <v>1.3599999999999999E-2</v>
      </c>
      <c r="C4" s="204"/>
      <c r="D4" s="160"/>
      <c r="E4" s="160"/>
      <c r="F4" s="161"/>
      <c r="G4" s="161"/>
      <c r="H4" s="161"/>
      <c r="I4" s="161"/>
      <c r="J4" s="161"/>
      <c r="K4" s="161"/>
      <c r="L4" s="205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</row>
    <row r="5" spans="1:127" x14ac:dyDescent="0.35">
      <c r="A5" s="188" t="s">
        <v>20</v>
      </c>
      <c r="B5" s="188">
        <v>365</v>
      </c>
      <c r="C5" s="204"/>
      <c r="D5" s="160"/>
      <c r="E5" s="160"/>
      <c r="F5" s="161"/>
      <c r="G5" s="161"/>
      <c r="H5" s="161"/>
      <c r="I5" s="161"/>
      <c r="J5" s="161"/>
      <c r="K5" s="161"/>
      <c r="L5" s="205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</row>
    <row r="6" spans="1:127" x14ac:dyDescent="0.35">
      <c r="A6" s="188" t="s">
        <v>206</v>
      </c>
      <c r="B6" s="188">
        <v>260</v>
      </c>
      <c r="C6" s="204"/>
      <c r="D6" s="160"/>
      <c r="E6" s="160"/>
      <c r="F6" s="161"/>
      <c r="G6" s="161"/>
      <c r="H6" s="161"/>
      <c r="I6" s="161"/>
      <c r="J6" s="161"/>
      <c r="K6" s="161"/>
      <c r="L6" s="205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</row>
    <row r="7" spans="1:127" x14ac:dyDescent="0.35">
      <c r="A7" s="188" t="s">
        <v>21</v>
      </c>
      <c r="B7" s="188">
        <v>1.67</v>
      </c>
      <c r="C7" s="227" t="s">
        <v>190</v>
      </c>
      <c r="D7" s="160"/>
      <c r="E7" s="160"/>
      <c r="F7" s="161"/>
      <c r="G7" s="161"/>
      <c r="H7" s="161"/>
      <c r="I7" s="161"/>
      <c r="J7" s="161"/>
      <c r="K7" s="161"/>
      <c r="L7" s="205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</row>
    <row r="8" spans="1:127" x14ac:dyDescent="0.35">
      <c r="A8" s="188" t="s">
        <v>19</v>
      </c>
      <c r="B8" s="198">
        <f>60*60</f>
        <v>3600</v>
      </c>
      <c r="C8" s="204"/>
      <c r="D8" s="160"/>
      <c r="E8" s="160"/>
      <c r="F8" s="161"/>
      <c r="G8" s="161"/>
      <c r="H8" s="161"/>
      <c r="I8" s="161"/>
      <c r="J8" s="161"/>
      <c r="K8" s="161"/>
      <c r="L8" s="205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</row>
    <row r="9" spans="1:127" x14ac:dyDescent="0.35">
      <c r="A9" s="188" t="s">
        <v>141</v>
      </c>
      <c r="B9" s="198">
        <v>1000000</v>
      </c>
      <c r="C9" s="206"/>
      <c r="D9" s="160"/>
      <c r="E9" s="162"/>
      <c r="F9" s="163"/>
      <c r="G9" s="163"/>
      <c r="H9" s="163"/>
      <c r="I9" s="163"/>
      <c r="J9" s="161"/>
      <c r="K9" s="161"/>
      <c r="L9" s="205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</row>
    <row r="10" spans="1:127" x14ac:dyDescent="0.35">
      <c r="A10" s="188" t="s">
        <v>52</v>
      </c>
      <c r="B10" s="199">
        <f>1/1000</f>
        <v>1E-3</v>
      </c>
      <c r="C10" s="204"/>
      <c r="D10" s="160"/>
      <c r="E10" s="162"/>
      <c r="F10" s="163"/>
      <c r="G10" s="163"/>
      <c r="H10" s="163"/>
      <c r="I10" s="163"/>
      <c r="J10" s="161"/>
      <c r="K10" s="161"/>
      <c r="L10" s="205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</row>
    <row r="11" spans="1:127" x14ac:dyDescent="0.35">
      <c r="A11" s="188" t="s">
        <v>56</v>
      </c>
      <c r="B11" s="200">
        <v>0.90718474000000004</v>
      </c>
      <c r="C11" s="204"/>
      <c r="D11" s="160"/>
      <c r="E11" s="160"/>
      <c r="F11" s="160"/>
      <c r="G11" s="160"/>
      <c r="H11" s="160"/>
      <c r="I11" s="160"/>
      <c r="J11" s="161"/>
      <c r="K11" s="161"/>
      <c r="L11" s="205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</row>
    <row r="12" spans="1:127" ht="29" x14ac:dyDescent="0.35">
      <c r="A12" s="189" t="s">
        <v>76</v>
      </c>
      <c r="B12" s="200">
        <v>0.28000000000000003</v>
      </c>
      <c r="C12" s="204" t="s">
        <v>146</v>
      </c>
      <c r="D12" s="160"/>
      <c r="E12" s="160"/>
      <c r="F12" s="160"/>
      <c r="G12" s="160"/>
      <c r="H12" s="160"/>
      <c r="I12" s="160"/>
      <c r="J12" s="161"/>
      <c r="K12" s="161"/>
      <c r="L12" s="205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</row>
    <row r="13" spans="1:127" ht="29" x14ac:dyDescent="0.35">
      <c r="A13" s="189" t="s">
        <v>77</v>
      </c>
      <c r="B13" s="200">
        <v>0.45</v>
      </c>
      <c r="C13" s="207" t="s">
        <v>75</v>
      </c>
      <c r="D13" s="160"/>
      <c r="E13" s="160"/>
      <c r="F13" s="160"/>
      <c r="G13" s="160"/>
      <c r="H13" s="160"/>
      <c r="I13" s="160"/>
      <c r="J13" s="161"/>
      <c r="K13" s="161"/>
      <c r="L13" s="205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</row>
    <row r="14" spans="1:127" x14ac:dyDescent="0.35">
      <c r="A14" s="189" t="s">
        <v>187</v>
      </c>
      <c r="B14" s="201">
        <v>3.2</v>
      </c>
      <c r="C14" s="231" t="s">
        <v>223</v>
      </c>
      <c r="D14" s="160"/>
      <c r="E14" s="160"/>
      <c r="F14" s="228"/>
      <c r="G14" s="160"/>
      <c r="H14" s="160"/>
      <c r="I14" s="160"/>
      <c r="J14" s="229"/>
      <c r="K14" s="229"/>
      <c r="L14" s="230"/>
      <c r="M14" s="229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</row>
    <row r="15" spans="1:127" x14ac:dyDescent="0.35">
      <c r="A15" s="189" t="s">
        <v>188</v>
      </c>
      <c r="B15" s="201">
        <v>3.95</v>
      </c>
      <c r="C15" s="204"/>
      <c r="D15" s="160"/>
      <c r="E15" s="160"/>
      <c r="F15" s="160"/>
      <c r="G15" s="160"/>
      <c r="H15" s="160"/>
      <c r="I15" s="160"/>
      <c r="J15" s="161"/>
      <c r="K15" s="161"/>
      <c r="L15" s="205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</row>
    <row r="16" spans="1:127" ht="29" hidden="1" x14ac:dyDescent="0.35">
      <c r="A16" s="189" t="s">
        <v>128</v>
      </c>
      <c r="B16" s="200">
        <f>(108.6/107.3)^2</f>
        <v>1.0243779145665572</v>
      </c>
      <c r="C16" s="204"/>
      <c r="D16" s="160"/>
      <c r="E16" s="160"/>
      <c r="F16" s="161"/>
      <c r="G16" s="161"/>
      <c r="H16" s="161"/>
      <c r="I16" s="161"/>
      <c r="J16" s="161"/>
      <c r="K16" s="161"/>
      <c r="L16" s="205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</row>
    <row r="17" spans="1:127" x14ac:dyDescent="0.35">
      <c r="A17" s="189" t="s">
        <v>182</v>
      </c>
      <c r="B17" s="200">
        <v>1.69</v>
      </c>
      <c r="C17" s="204"/>
      <c r="D17" s="160"/>
      <c r="E17" s="160"/>
      <c r="F17" s="161"/>
      <c r="G17" s="161"/>
      <c r="H17" s="161"/>
      <c r="I17" s="161"/>
      <c r="J17" s="161"/>
      <c r="K17" s="161"/>
      <c r="L17" s="205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</row>
    <row r="18" spans="1:127" x14ac:dyDescent="0.35">
      <c r="A18" s="189" t="s">
        <v>181</v>
      </c>
      <c r="B18" s="201">
        <v>6.31</v>
      </c>
      <c r="C18" s="204"/>
      <c r="D18" s="160"/>
      <c r="E18" s="160"/>
      <c r="F18" s="161"/>
      <c r="G18" s="161"/>
      <c r="H18" s="161"/>
      <c r="I18" s="161"/>
      <c r="J18" s="161"/>
      <c r="K18" s="161"/>
      <c r="L18" s="205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0"/>
      <c r="DI18" s="160"/>
      <c r="DJ18" s="160"/>
      <c r="DK18" s="160"/>
      <c r="DL18" s="160"/>
      <c r="DM18" s="160"/>
      <c r="DN18" s="160"/>
      <c r="DO18" s="160"/>
      <c r="DP18" s="160"/>
      <c r="DQ18" s="160"/>
      <c r="DR18" s="160"/>
      <c r="DS18" s="160"/>
      <c r="DT18" s="160"/>
      <c r="DU18" s="160"/>
      <c r="DV18" s="160"/>
      <c r="DW18" s="160"/>
    </row>
    <row r="19" spans="1:127" ht="15" thickBot="1" x14ac:dyDescent="0.4">
      <c r="A19" s="189" t="s">
        <v>185</v>
      </c>
      <c r="B19" s="217">
        <v>4.5999999999999999E-3</v>
      </c>
      <c r="C19" s="208"/>
      <c r="D19" s="209"/>
      <c r="E19" s="209"/>
      <c r="F19" s="210"/>
      <c r="G19" s="210"/>
      <c r="H19" s="210"/>
      <c r="I19" s="210"/>
      <c r="J19" s="210"/>
      <c r="K19" s="210"/>
      <c r="L19" s="21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  <c r="DT19" s="160"/>
      <c r="DU19" s="160"/>
      <c r="DV19" s="160"/>
      <c r="DW19" s="160"/>
    </row>
    <row r="20" spans="1:127" ht="15" thickBot="1" x14ac:dyDescent="0.4">
      <c r="A20" s="194" t="s">
        <v>63</v>
      </c>
      <c r="B20" s="318"/>
      <c r="C20" s="319"/>
      <c r="D20" s="319"/>
      <c r="E20" s="319"/>
      <c r="F20" s="319"/>
      <c r="G20" s="319"/>
      <c r="H20" s="319"/>
      <c r="I20" s="319"/>
      <c r="J20" s="319"/>
      <c r="K20" s="319"/>
      <c r="L20" s="32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60"/>
      <c r="DJ20" s="160"/>
      <c r="DK20" s="160"/>
      <c r="DL20" s="160"/>
      <c r="DM20" s="160"/>
      <c r="DN20" s="160"/>
      <c r="DO20" s="160"/>
      <c r="DP20" s="160"/>
      <c r="DQ20" s="160"/>
      <c r="DR20" s="160"/>
      <c r="DS20" s="160"/>
      <c r="DT20" s="160"/>
      <c r="DU20" s="160"/>
      <c r="DV20" s="160"/>
      <c r="DW20" s="160"/>
    </row>
    <row r="21" spans="1:127" ht="58" x14ac:dyDescent="0.35">
      <c r="A21" s="190" t="s">
        <v>30</v>
      </c>
      <c r="B21" s="181" t="s">
        <v>17</v>
      </c>
      <c r="C21" s="181" t="s">
        <v>18</v>
      </c>
      <c r="D21" s="181" t="s">
        <v>61</v>
      </c>
      <c r="E21" s="181">
        <v>2021</v>
      </c>
      <c r="F21" s="181">
        <f t="shared" ref="F21:I21" si="0">E21+1</f>
        <v>2022</v>
      </c>
      <c r="G21" s="181">
        <f t="shared" si="0"/>
        <v>2023</v>
      </c>
      <c r="H21" s="181">
        <f t="shared" si="0"/>
        <v>2024</v>
      </c>
      <c r="I21" s="181">
        <f t="shared" si="0"/>
        <v>2025</v>
      </c>
      <c r="J21" s="181"/>
      <c r="K21" s="195" t="s">
        <v>65</v>
      </c>
      <c r="L21" s="196" t="s">
        <v>67</v>
      </c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/>
    </row>
    <row r="22" spans="1:127" x14ac:dyDescent="0.35">
      <c r="A22" s="191" t="s">
        <v>59</v>
      </c>
      <c r="B22" s="160" t="s">
        <v>53</v>
      </c>
      <c r="C22" s="160" t="s">
        <v>54</v>
      </c>
      <c r="D22" s="165" t="s">
        <v>62</v>
      </c>
      <c r="E22" s="166">
        <v>8.5450060466600447E-3</v>
      </c>
      <c r="F22" s="166">
        <v>7.6511092891687008E-3</v>
      </c>
      <c r="G22" s="166">
        <v>6.8653120412397999E-3</v>
      </c>
      <c r="H22" s="166">
        <v>5.8059735779865994E-3</v>
      </c>
      <c r="I22" s="166">
        <v>5.1281335448992351E-3</v>
      </c>
      <c r="J22" s="160"/>
      <c r="K22" s="167">
        <f>(E22-I22)/4</f>
        <v>8.542181254402024E-4</v>
      </c>
      <c r="L22" s="168">
        <f>1-((I22/E22)^0.25)</f>
        <v>0.11983977626253994</v>
      </c>
      <c r="M22" s="169">
        <f>I22/E22</f>
        <v>0.60013223125847293</v>
      </c>
      <c r="N22" s="169"/>
      <c r="O22" s="169"/>
      <c r="P22" s="170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60"/>
      <c r="DJ22" s="160"/>
      <c r="DK22" s="160"/>
      <c r="DL22" s="160"/>
      <c r="DM22" s="160"/>
      <c r="DN22" s="160"/>
      <c r="DO22" s="160"/>
      <c r="DP22" s="160"/>
      <c r="DQ22" s="160"/>
      <c r="DR22" s="160"/>
      <c r="DS22" s="160"/>
      <c r="DT22" s="160"/>
      <c r="DU22" s="160"/>
      <c r="DV22" s="160"/>
      <c r="DW22" s="160"/>
    </row>
    <row r="23" spans="1:127" x14ac:dyDescent="0.35">
      <c r="A23" s="191" t="s">
        <v>60</v>
      </c>
      <c r="B23" s="160" t="s">
        <v>53</v>
      </c>
      <c r="C23" s="160" t="s">
        <v>54</v>
      </c>
      <c r="D23" s="165" t="s">
        <v>62</v>
      </c>
      <c r="E23" s="166">
        <v>7.2132926660796009E-5</v>
      </c>
      <c r="F23" s="166">
        <v>7.0433727530917151E-5</v>
      </c>
      <c r="G23" s="166">
        <v>6.8766260104465349E-5</v>
      </c>
      <c r="H23" s="166">
        <v>6.7192586141458398E-5</v>
      </c>
      <c r="I23" s="166">
        <v>6.5667366300210453E-5</v>
      </c>
      <c r="J23" s="160"/>
      <c r="K23" s="167">
        <f t="shared" ref="K23:K35" si="1">(E23-I23)/4</f>
        <v>1.616390090146389E-6</v>
      </c>
      <c r="L23" s="168">
        <f t="shared" ref="L23:L25" si="2">1-((I23/E23)^0.25)</f>
        <v>2.3203687761114922E-2</v>
      </c>
      <c r="M23" s="169">
        <f t="shared" ref="M23:M25" si="3">I23/E23</f>
        <v>0.91036603310177955</v>
      </c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60"/>
      <c r="DJ23" s="160"/>
      <c r="DK23" s="160"/>
      <c r="DL23" s="160"/>
      <c r="DM23" s="160"/>
      <c r="DN23" s="160"/>
      <c r="DO23" s="160"/>
      <c r="DP23" s="160"/>
      <c r="DQ23" s="160"/>
      <c r="DR23" s="160"/>
      <c r="DS23" s="160"/>
      <c r="DT23" s="160"/>
      <c r="DU23" s="160"/>
      <c r="DV23" s="160"/>
      <c r="DW23" s="160"/>
    </row>
    <row r="24" spans="1:127" x14ac:dyDescent="0.35">
      <c r="A24" s="191" t="s">
        <v>49</v>
      </c>
      <c r="B24" s="160" t="s">
        <v>53</v>
      </c>
      <c r="C24" s="160" t="s">
        <v>54</v>
      </c>
      <c r="D24" s="165" t="s">
        <v>62</v>
      </c>
      <c r="E24" s="166">
        <v>12.037928675379451</v>
      </c>
      <c r="F24" s="166">
        <v>11.759562571592529</v>
      </c>
      <c r="G24" s="166">
        <v>11.486911543557891</v>
      </c>
      <c r="H24" s="166">
        <v>11.228309927087855</v>
      </c>
      <c r="I24" s="166">
        <v>10.978736079207595</v>
      </c>
      <c r="J24" s="160"/>
      <c r="K24" s="167">
        <f t="shared" si="1"/>
        <v>0.26479814904296406</v>
      </c>
      <c r="L24" s="168">
        <f t="shared" si="2"/>
        <v>2.2762453174597019E-2</v>
      </c>
      <c r="M24" s="169">
        <f t="shared" si="3"/>
        <v>0.91201205583331224</v>
      </c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  <c r="CN24" s="160"/>
      <c r="CO24" s="160"/>
      <c r="CP24" s="160"/>
      <c r="CQ24" s="160"/>
      <c r="CR24" s="160"/>
      <c r="CS24" s="160"/>
      <c r="CT24" s="160"/>
      <c r="CU24" s="160"/>
      <c r="CV24" s="160"/>
      <c r="CW24" s="160"/>
      <c r="CX24" s="160"/>
      <c r="CY24" s="160"/>
      <c r="CZ24" s="160"/>
      <c r="DA24" s="160"/>
      <c r="DB24" s="160"/>
      <c r="DC24" s="160"/>
      <c r="DD24" s="160"/>
      <c r="DE24" s="160"/>
      <c r="DF24" s="160"/>
      <c r="DG24" s="160"/>
      <c r="DH24" s="160"/>
      <c r="DI24" s="160"/>
      <c r="DJ24" s="160"/>
      <c r="DK24" s="160"/>
      <c r="DL24" s="160"/>
      <c r="DM24" s="160"/>
      <c r="DN24" s="160"/>
      <c r="DO24" s="160"/>
      <c r="DP24" s="160"/>
      <c r="DQ24" s="160"/>
      <c r="DR24" s="160"/>
      <c r="DS24" s="160"/>
      <c r="DT24" s="160"/>
      <c r="DU24" s="160"/>
      <c r="DV24" s="160"/>
      <c r="DW24" s="160"/>
    </row>
    <row r="25" spans="1:127" x14ac:dyDescent="0.35">
      <c r="A25" s="191" t="s">
        <v>36</v>
      </c>
      <c r="B25" s="160" t="s">
        <v>53</v>
      </c>
      <c r="C25" s="160" t="s">
        <v>54</v>
      </c>
      <c r="D25" s="165" t="s">
        <v>62</v>
      </c>
      <c r="E25" s="166">
        <v>3.0632565713118853E-4</v>
      </c>
      <c r="F25" s="166">
        <v>2.9959116902102101E-4</v>
      </c>
      <c r="G25" s="166">
        <v>2.9424032121831299E-4</v>
      </c>
      <c r="H25" s="166">
        <v>2.8992620044270603E-4</v>
      </c>
      <c r="I25" s="166">
        <v>2.829435071876085E-4</v>
      </c>
      <c r="J25" s="160"/>
      <c r="K25" s="167">
        <f t="shared" si="1"/>
        <v>5.8455374858950069E-6</v>
      </c>
      <c r="L25" s="168">
        <f t="shared" si="2"/>
        <v>1.9654658045603068E-2</v>
      </c>
      <c r="M25" s="169">
        <f t="shared" si="3"/>
        <v>0.92366897973039763</v>
      </c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  <c r="DT25" s="160"/>
      <c r="DU25" s="160"/>
      <c r="DV25" s="160"/>
      <c r="DW25" s="160"/>
    </row>
    <row r="26" spans="1:127" x14ac:dyDescent="0.35">
      <c r="A26" s="192" t="s">
        <v>31</v>
      </c>
      <c r="B26" s="181"/>
      <c r="C26" s="181"/>
      <c r="D26" s="182"/>
      <c r="E26" s="183"/>
      <c r="F26" s="183"/>
      <c r="G26" s="183"/>
      <c r="H26" s="183"/>
      <c r="I26" s="183"/>
      <c r="J26" s="181"/>
      <c r="K26" s="184"/>
      <c r="L26" s="185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0"/>
      <c r="CD26" s="160"/>
      <c r="CE26" s="160"/>
      <c r="CF26" s="160"/>
      <c r="CG26" s="160"/>
      <c r="CH26" s="160"/>
      <c r="CI26" s="160"/>
      <c r="CJ26" s="160"/>
      <c r="CK26" s="160"/>
      <c r="CL26" s="160"/>
      <c r="CM26" s="160"/>
      <c r="CN26" s="160"/>
      <c r="CO26" s="160"/>
      <c r="CP26" s="160"/>
      <c r="CQ26" s="160"/>
      <c r="CR26" s="160"/>
      <c r="CS26" s="160"/>
      <c r="CT26" s="160"/>
      <c r="CU26" s="160"/>
      <c r="CV26" s="160"/>
      <c r="CW26" s="160"/>
      <c r="CX26" s="160"/>
      <c r="CY26" s="160"/>
      <c r="CZ26" s="160"/>
      <c r="DA26" s="160"/>
      <c r="DB26" s="160"/>
      <c r="DC26" s="160"/>
      <c r="DD26" s="160"/>
      <c r="DE26" s="160"/>
      <c r="DF26" s="160"/>
      <c r="DG26" s="160"/>
      <c r="DH26" s="160"/>
      <c r="DI26" s="160"/>
      <c r="DJ26" s="160"/>
      <c r="DK26" s="160"/>
      <c r="DL26" s="160"/>
      <c r="DM26" s="160"/>
      <c r="DN26" s="160"/>
      <c r="DO26" s="160"/>
      <c r="DP26" s="160"/>
      <c r="DQ26" s="160"/>
      <c r="DR26" s="160"/>
      <c r="DS26" s="160"/>
      <c r="DT26" s="160"/>
      <c r="DU26" s="160"/>
      <c r="DV26" s="160"/>
      <c r="DW26" s="160"/>
    </row>
    <row r="27" spans="1:127" x14ac:dyDescent="0.35">
      <c r="A27" s="191" t="s">
        <v>59</v>
      </c>
      <c r="B27" s="160" t="s">
        <v>53</v>
      </c>
      <c r="C27" s="160" t="s">
        <v>54</v>
      </c>
      <c r="D27" s="165" t="s">
        <v>57</v>
      </c>
      <c r="E27" s="166">
        <v>3.4463585429905769E-2</v>
      </c>
      <c r="F27" s="166">
        <v>3.1572070532242535E-2</v>
      </c>
      <c r="G27" s="166">
        <v>2.9019750254825966E-2</v>
      </c>
      <c r="H27" s="166">
        <v>2.7160774592576754E-2</v>
      </c>
      <c r="I27" s="166">
        <v>2.5496414369442097E-2</v>
      </c>
      <c r="J27" s="160"/>
      <c r="K27" s="167">
        <f t="shared" si="1"/>
        <v>2.2417927651159179E-3</v>
      </c>
      <c r="L27" s="168">
        <f>1-((I27/E27)^0.25)</f>
        <v>7.2573154722788691E-2</v>
      </c>
      <c r="M27" s="169">
        <f>I27/E27</f>
        <v>0.73980736627935373</v>
      </c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160"/>
      <c r="CJ27" s="160"/>
      <c r="CK27" s="160"/>
      <c r="CL27" s="160"/>
      <c r="CM27" s="160"/>
      <c r="CN27" s="160"/>
      <c r="CO27" s="160"/>
      <c r="CP27" s="160"/>
      <c r="CQ27" s="160"/>
      <c r="CR27" s="160"/>
      <c r="CS27" s="160"/>
      <c r="CT27" s="160"/>
      <c r="CU27" s="160"/>
      <c r="CV27" s="160"/>
      <c r="CW27" s="160"/>
      <c r="CX27" s="160"/>
      <c r="CY27" s="160"/>
      <c r="CZ27" s="160"/>
      <c r="DA27" s="160"/>
      <c r="DB27" s="160"/>
      <c r="DC27" s="160"/>
      <c r="DD27" s="160"/>
      <c r="DE27" s="160"/>
      <c r="DF27" s="160"/>
      <c r="DG27" s="160"/>
      <c r="DH27" s="160"/>
      <c r="DI27" s="160"/>
      <c r="DJ27" s="160"/>
      <c r="DK27" s="160"/>
      <c r="DL27" s="160"/>
      <c r="DM27" s="160"/>
      <c r="DN27" s="160"/>
      <c r="DO27" s="160"/>
      <c r="DP27" s="160"/>
      <c r="DQ27" s="160"/>
      <c r="DR27" s="160"/>
      <c r="DS27" s="160"/>
      <c r="DT27" s="160"/>
      <c r="DU27" s="160"/>
      <c r="DV27" s="160"/>
      <c r="DW27" s="160"/>
    </row>
    <row r="28" spans="1:127" x14ac:dyDescent="0.35">
      <c r="A28" s="191" t="s">
        <v>60</v>
      </c>
      <c r="B28" s="160" t="s">
        <v>53</v>
      </c>
      <c r="C28" s="160" t="s">
        <v>54</v>
      </c>
      <c r="D28" s="165" t="s">
        <v>57</v>
      </c>
      <c r="E28" s="166">
        <v>1.0167331237615703E-4</v>
      </c>
      <c r="F28" s="166">
        <v>1.001949873501705E-4</v>
      </c>
      <c r="G28" s="166">
        <v>9.8684556941726128E-5</v>
      </c>
      <c r="H28" s="166">
        <v>9.706183439254594E-5</v>
      </c>
      <c r="I28" s="166">
        <v>9.5575135860508111E-5</v>
      </c>
      <c r="J28" s="160"/>
      <c r="K28" s="167">
        <f t="shared" si="1"/>
        <v>1.5245441289122303E-6</v>
      </c>
      <c r="L28" s="168">
        <f t="shared" ref="L28:L30" si="4">1-((I28/E28)^0.25)</f>
        <v>1.5344099155383262E-2</v>
      </c>
      <c r="M28" s="169">
        <f t="shared" ref="M28:M30" si="5">I28/E28</f>
        <v>0.94002185654099946</v>
      </c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  <c r="DO28" s="160"/>
      <c r="DP28" s="160"/>
      <c r="DQ28" s="160"/>
      <c r="DR28" s="160"/>
      <c r="DS28" s="160"/>
      <c r="DT28" s="160"/>
      <c r="DU28" s="160"/>
      <c r="DV28" s="160"/>
      <c r="DW28" s="160"/>
    </row>
    <row r="29" spans="1:127" x14ac:dyDescent="0.35">
      <c r="A29" s="191" t="s">
        <v>49</v>
      </c>
      <c r="B29" s="160" t="s">
        <v>53</v>
      </c>
      <c r="C29" s="160" t="s">
        <v>54</v>
      </c>
      <c r="D29" s="165" t="s">
        <v>57</v>
      </c>
      <c r="E29" s="166">
        <v>23.361559574991535</v>
      </c>
      <c r="F29" s="166">
        <v>23.023153573541567</v>
      </c>
      <c r="G29" s="166">
        <v>22.677212438268267</v>
      </c>
      <c r="H29" s="166">
        <v>22.313964601471767</v>
      </c>
      <c r="I29" s="166">
        <v>21.96827626278403</v>
      </c>
      <c r="J29" s="160"/>
      <c r="K29" s="167">
        <f t="shared" si="1"/>
        <v>0.34832082805187614</v>
      </c>
      <c r="L29" s="168">
        <f t="shared" si="4"/>
        <v>1.5255560177574345E-2</v>
      </c>
      <c r="M29" s="169">
        <f t="shared" si="5"/>
        <v>0.9403600043167063</v>
      </c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60"/>
      <c r="DJ29" s="160"/>
      <c r="DK29" s="160"/>
      <c r="DL29" s="160"/>
      <c r="DM29" s="160"/>
      <c r="DN29" s="160"/>
      <c r="DO29" s="160"/>
      <c r="DP29" s="160"/>
      <c r="DQ29" s="160"/>
      <c r="DR29" s="160"/>
      <c r="DS29" s="160"/>
      <c r="DT29" s="160"/>
      <c r="DU29" s="160"/>
      <c r="DV29" s="160"/>
      <c r="DW29" s="160"/>
    </row>
    <row r="30" spans="1:127" x14ac:dyDescent="0.35">
      <c r="A30" s="191" t="s">
        <v>36</v>
      </c>
      <c r="B30" s="160" t="s">
        <v>53</v>
      </c>
      <c r="C30" s="160" t="s">
        <v>54</v>
      </c>
      <c r="D30" s="165" t="s">
        <v>57</v>
      </c>
      <c r="E30" s="166">
        <v>1.1573209875234117E-3</v>
      </c>
      <c r="F30" s="166">
        <v>1.019083501418952E-3</v>
      </c>
      <c r="G30" s="166">
        <v>9.1323582477745302E-4</v>
      </c>
      <c r="H30" s="166">
        <v>8.7119567033948234E-4</v>
      </c>
      <c r="I30" s="166">
        <v>7.7832435653827964E-4</v>
      </c>
      <c r="J30" s="160"/>
      <c r="K30" s="167">
        <f t="shared" si="1"/>
        <v>9.4749157746283006E-5</v>
      </c>
      <c r="L30" s="168">
        <f t="shared" si="4"/>
        <v>9.4420259278590657E-2</v>
      </c>
      <c r="M30" s="169">
        <f t="shared" si="5"/>
        <v>0.67252245913542186</v>
      </c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  <c r="CE30" s="160"/>
      <c r="CF30" s="160"/>
      <c r="CG30" s="160"/>
      <c r="CH30" s="160"/>
      <c r="CI30" s="160"/>
      <c r="CJ30" s="160"/>
      <c r="CK30" s="160"/>
      <c r="CL30" s="160"/>
      <c r="CM30" s="160"/>
      <c r="CN30" s="160"/>
      <c r="CO30" s="160"/>
      <c r="CP30" s="160"/>
      <c r="CQ30" s="160"/>
      <c r="CR30" s="160"/>
      <c r="CS30" s="160"/>
      <c r="CT30" s="160"/>
      <c r="CU30" s="160"/>
      <c r="CV30" s="160"/>
      <c r="CW30" s="160"/>
      <c r="CX30" s="160"/>
      <c r="CY30" s="160"/>
      <c r="CZ30" s="160"/>
      <c r="DA30" s="160"/>
      <c r="DB30" s="160"/>
      <c r="DC30" s="160"/>
      <c r="DD30" s="160"/>
      <c r="DE30" s="160"/>
      <c r="DF30" s="160"/>
      <c r="DG30" s="160"/>
      <c r="DH30" s="160"/>
      <c r="DI30" s="160"/>
      <c r="DJ30" s="160"/>
      <c r="DK30" s="160"/>
      <c r="DL30" s="160"/>
      <c r="DM30" s="160"/>
      <c r="DN30" s="160"/>
      <c r="DO30" s="160"/>
      <c r="DP30" s="160"/>
      <c r="DQ30" s="160"/>
      <c r="DR30" s="160"/>
      <c r="DS30" s="160"/>
      <c r="DT30" s="160"/>
      <c r="DU30" s="160"/>
      <c r="DV30" s="160"/>
      <c r="DW30" s="160"/>
    </row>
    <row r="31" spans="1:127" x14ac:dyDescent="0.35">
      <c r="A31" s="193" t="s">
        <v>32</v>
      </c>
      <c r="B31" s="164"/>
      <c r="C31" s="164"/>
      <c r="D31" s="171"/>
      <c r="E31" s="172"/>
      <c r="F31" s="172"/>
      <c r="G31" s="172"/>
      <c r="H31" s="172"/>
      <c r="I31" s="172"/>
      <c r="J31" s="172"/>
      <c r="K31" s="172"/>
      <c r="L31" s="172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B31" s="160"/>
      <c r="DC31" s="160"/>
      <c r="DD31" s="160"/>
      <c r="DE31" s="160"/>
      <c r="DF31" s="160"/>
      <c r="DG31" s="160"/>
      <c r="DH31" s="160"/>
      <c r="DI31" s="160"/>
      <c r="DJ31" s="160"/>
      <c r="DK31" s="160"/>
      <c r="DL31" s="160"/>
      <c r="DM31" s="160"/>
      <c r="DN31" s="160"/>
      <c r="DO31" s="160"/>
      <c r="DP31" s="160"/>
      <c r="DQ31" s="160"/>
      <c r="DR31" s="160"/>
      <c r="DS31" s="160"/>
      <c r="DT31" s="160"/>
      <c r="DU31" s="160"/>
      <c r="DV31" s="160"/>
      <c r="DW31" s="160"/>
    </row>
    <row r="32" spans="1:127" x14ac:dyDescent="0.35">
      <c r="A32" s="191" t="s">
        <v>59</v>
      </c>
      <c r="B32" s="160" t="s">
        <v>53</v>
      </c>
      <c r="C32" s="160" t="s">
        <v>54</v>
      </c>
      <c r="D32" s="165" t="s">
        <v>58</v>
      </c>
      <c r="E32" s="166">
        <v>0.16987695171033151</v>
      </c>
      <c r="F32" s="166">
        <v>0.15683592590047502</v>
      </c>
      <c r="G32" s="166">
        <v>0.1462970413405105</v>
      </c>
      <c r="H32" s="166">
        <v>0.13760244045116049</v>
      </c>
      <c r="I32" s="166">
        <v>0.13028352121936951</v>
      </c>
      <c r="J32" s="160"/>
      <c r="K32" s="167">
        <f t="shared" si="1"/>
        <v>9.8983576227405015E-3</v>
      </c>
      <c r="L32" s="168">
        <f>1-((I32/E32)^0.25)</f>
        <v>6.4187682725352246E-2</v>
      </c>
      <c r="M32" s="169">
        <f>I32/E32</f>
        <v>0.7669287676030625</v>
      </c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0"/>
      <c r="DD32" s="160"/>
      <c r="DE32" s="160"/>
      <c r="DF32" s="160"/>
      <c r="DG32" s="160"/>
      <c r="DH32" s="160"/>
      <c r="DI32" s="160"/>
      <c r="DJ32" s="160"/>
      <c r="DK32" s="160"/>
      <c r="DL32" s="160"/>
      <c r="DM32" s="160"/>
      <c r="DN32" s="160"/>
      <c r="DO32" s="160"/>
      <c r="DP32" s="160"/>
      <c r="DQ32" s="160"/>
      <c r="DR32" s="160"/>
      <c r="DS32" s="160"/>
      <c r="DT32" s="160"/>
      <c r="DU32" s="160"/>
      <c r="DV32" s="160"/>
      <c r="DW32" s="160"/>
    </row>
    <row r="33" spans="1:127" x14ac:dyDescent="0.35">
      <c r="A33" s="191" t="s">
        <v>60</v>
      </c>
      <c r="B33" s="160" t="s">
        <v>53</v>
      </c>
      <c r="C33" s="160" t="s">
        <v>54</v>
      </c>
      <c r="D33" s="165" t="s">
        <v>58</v>
      </c>
      <c r="E33" s="166">
        <v>2.16900499084816E-4</v>
      </c>
      <c r="F33" s="166">
        <v>2.1278563151579051E-4</v>
      </c>
      <c r="G33" s="166">
        <v>2.0902428547408251E-4</v>
      </c>
      <c r="H33" s="166">
        <v>2.0455478043755E-4</v>
      </c>
      <c r="I33" s="166">
        <v>2.00433613181854E-4</v>
      </c>
      <c r="J33" s="160"/>
      <c r="K33" s="167">
        <f t="shared" si="1"/>
        <v>4.1167214757404982E-6</v>
      </c>
      <c r="L33" s="168">
        <f t="shared" ref="L33:L35" si="6">1-((I33/E33)^0.25)</f>
        <v>1.9545371549401613E-2</v>
      </c>
      <c r="M33" s="169">
        <f t="shared" ref="M33:M35" si="7">I33/E33</f>
        <v>0.92408092202442171</v>
      </c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  <c r="DO33" s="160"/>
      <c r="DP33" s="160"/>
      <c r="DQ33" s="160"/>
      <c r="DR33" s="160"/>
      <c r="DS33" s="160"/>
      <c r="DT33" s="160"/>
      <c r="DU33" s="160"/>
      <c r="DV33" s="160"/>
      <c r="DW33" s="160"/>
    </row>
    <row r="34" spans="1:127" x14ac:dyDescent="0.35">
      <c r="A34" s="191" t="s">
        <v>49</v>
      </c>
      <c r="B34" s="160" t="s">
        <v>53</v>
      </c>
      <c r="C34" s="160" t="s">
        <v>54</v>
      </c>
      <c r="D34" s="165" t="s">
        <v>58</v>
      </c>
      <c r="E34" s="166">
        <v>64.371869643100041</v>
      </c>
      <c r="F34" s="166">
        <v>63.228150536820401</v>
      </c>
      <c r="G34" s="166">
        <v>62.165453853429256</v>
      </c>
      <c r="H34" s="166">
        <v>60.886592066537048</v>
      </c>
      <c r="I34" s="166">
        <v>59.703327654803843</v>
      </c>
      <c r="J34" s="160"/>
      <c r="K34" s="167">
        <f t="shared" si="1"/>
        <v>1.1671354970740495</v>
      </c>
      <c r="L34" s="168">
        <f t="shared" si="6"/>
        <v>1.8646210863304202E-2</v>
      </c>
      <c r="M34" s="169">
        <f t="shared" si="7"/>
        <v>0.92747543275998956</v>
      </c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160"/>
      <c r="CI34" s="160"/>
      <c r="CJ34" s="160"/>
      <c r="CK34" s="160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0"/>
      <c r="DL34" s="160"/>
      <c r="DM34" s="160"/>
      <c r="DN34" s="160"/>
      <c r="DO34" s="160"/>
      <c r="DP34" s="160"/>
      <c r="DQ34" s="160"/>
      <c r="DR34" s="160"/>
      <c r="DS34" s="160"/>
      <c r="DT34" s="160"/>
      <c r="DU34" s="160"/>
      <c r="DV34" s="160"/>
      <c r="DW34" s="160"/>
    </row>
    <row r="35" spans="1:127" ht="15" thickBot="1" x14ac:dyDescent="0.4">
      <c r="A35" s="191" t="s">
        <v>36</v>
      </c>
      <c r="B35" s="160" t="s">
        <v>53</v>
      </c>
      <c r="C35" s="160" t="s">
        <v>54</v>
      </c>
      <c r="D35" s="165" t="s">
        <v>58</v>
      </c>
      <c r="E35" s="166">
        <v>4.0229070464997954E-3</v>
      </c>
      <c r="F35" s="166">
        <v>3.5063855597423049E-3</v>
      </c>
      <c r="G35" s="166">
        <v>3.1250962260919151E-3</v>
      </c>
      <c r="H35" s="166">
        <v>2.8001477516435801E-3</v>
      </c>
      <c r="I35" s="166">
        <v>2.5334269742567353E-3</v>
      </c>
      <c r="J35" s="160"/>
      <c r="K35" s="167">
        <f t="shared" si="1"/>
        <v>3.7237001806076503E-4</v>
      </c>
      <c r="L35" s="168">
        <f t="shared" si="6"/>
        <v>0.10917561208385518</v>
      </c>
      <c r="M35" s="169">
        <f t="shared" si="7"/>
        <v>0.62975031363476075</v>
      </c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</row>
    <row r="36" spans="1:127" x14ac:dyDescent="0.35">
      <c r="A36" s="232"/>
      <c r="B36" s="212"/>
      <c r="C36" s="213"/>
      <c r="D36" s="213"/>
      <c r="E36" s="214"/>
      <c r="F36" s="214"/>
      <c r="G36" s="214"/>
      <c r="H36" s="214"/>
      <c r="I36" s="214"/>
      <c r="J36" s="214"/>
      <c r="K36" s="214"/>
      <c r="L36" s="215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5"/>
      <c r="AP36" s="169"/>
      <c r="AQ36" s="169"/>
      <c r="AR36" s="169"/>
      <c r="AS36" s="169"/>
      <c r="AT36" s="169"/>
      <c r="AU36" s="169"/>
      <c r="AV36" s="169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60"/>
      <c r="CV36" s="160"/>
      <c r="CW36" s="160"/>
      <c r="CX36" s="160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0"/>
      <c r="DO36" s="160"/>
      <c r="DP36" s="160"/>
      <c r="DQ36" s="160"/>
      <c r="DR36" s="160"/>
      <c r="DS36" s="160"/>
      <c r="DT36" s="160"/>
      <c r="DU36" s="160"/>
      <c r="DV36" s="160"/>
      <c r="DW36" s="160"/>
    </row>
    <row r="37" spans="1:127" x14ac:dyDescent="0.35">
      <c r="A37" s="233" t="s">
        <v>143</v>
      </c>
      <c r="B37" s="204" t="s">
        <v>17</v>
      </c>
      <c r="C37" s="160" t="s">
        <v>18</v>
      </c>
      <c r="D37" s="160">
        <v>2020</v>
      </c>
      <c r="E37" s="160">
        <f t="shared" ref="E37" si="8">D37+1</f>
        <v>2021</v>
      </c>
      <c r="F37" s="160">
        <f t="shared" ref="F37" si="9">E37+1</f>
        <v>2022</v>
      </c>
      <c r="G37" s="160">
        <f t="shared" ref="G37" si="10">F37+1</f>
        <v>2023</v>
      </c>
      <c r="H37" s="160">
        <f t="shared" ref="H37" si="11">G37+1</f>
        <v>2024</v>
      </c>
      <c r="I37" s="160">
        <f t="shared" ref="I37" si="12">H37+1</f>
        <v>2025</v>
      </c>
      <c r="J37" s="160">
        <f t="shared" ref="J37" si="13">I37+1</f>
        <v>2026</v>
      </c>
      <c r="K37" s="160">
        <f t="shared" ref="K37" si="14">J37+1</f>
        <v>2027</v>
      </c>
      <c r="L37" s="203">
        <f t="shared" ref="L37" si="15">K37+1</f>
        <v>2028</v>
      </c>
      <c r="M37" s="160">
        <f t="shared" ref="M37" si="16">L37+1</f>
        <v>2029</v>
      </c>
      <c r="N37" s="160">
        <f t="shared" ref="N37" si="17">M37+1</f>
        <v>2030</v>
      </c>
      <c r="O37" s="160">
        <f t="shared" ref="O37" si="18">N37+1</f>
        <v>2031</v>
      </c>
      <c r="P37" s="160">
        <f t="shared" ref="P37" si="19">O37+1</f>
        <v>2032</v>
      </c>
      <c r="Q37" s="160">
        <f t="shared" ref="Q37" si="20">P37+1</f>
        <v>2033</v>
      </c>
      <c r="R37" s="160">
        <f t="shared" ref="R37" si="21">Q37+1</f>
        <v>2034</v>
      </c>
      <c r="S37" s="160">
        <f t="shared" ref="S37" si="22">R37+1</f>
        <v>2035</v>
      </c>
      <c r="T37" s="160">
        <f t="shared" ref="T37" si="23">S37+1</f>
        <v>2036</v>
      </c>
      <c r="U37" s="160">
        <f t="shared" ref="U37" si="24">T37+1</f>
        <v>2037</v>
      </c>
      <c r="V37" s="160">
        <f t="shared" ref="V37" si="25">U37+1</f>
        <v>2038</v>
      </c>
      <c r="W37" s="160">
        <f t="shared" ref="W37" si="26">V37+1</f>
        <v>2039</v>
      </c>
      <c r="X37" s="160">
        <f t="shared" ref="X37" si="27">W37+1</f>
        <v>2040</v>
      </c>
      <c r="Y37" s="160">
        <f t="shared" ref="Y37" si="28">X37+1</f>
        <v>2041</v>
      </c>
      <c r="Z37" s="160">
        <f t="shared" ref="Z37" si="29">Y37+1</f>
        <v>2042</v>
      </c>
      <c r="AA37" s="160">
        <f t="shared" ref="AA37" si="30">Z37+1</f>
        <v>2043</v>
      </c>
      <c r="AB37" s="160">
        <f t="shared" ref="AB37" si="31">AA37+1</f>
        <v>2044</v>
      </c>
      <c r="AC37" s="160">
        <f t="shared" ref="AC37" si="32">AB37+1</f>
        <v>2045</v>
      </c>
      <c r="AD37" s="160">
        <f t="shared" ref="AD37" si="33">AC37+1</f>
        <v>2046</v>
      </c>
      <c r="AE37" s="160">
        <f t="shared" ref="AE37" si="34">AD37+1</f>
        <v>2047</v>
      </c>
      <c r="AF37" s="160">
        <f t="shared" ref="AF37" si="35">AE37+1</f>
        <v>2048</v>
      </c>
      <c r="AG37" s="160">
        <f t="shared" ref="AG37" si="36">AF37+1</f>
        <v>2049</v>
      </c>
      <c r="AH37" s="160">
        <f t="shared" ref="AH37" si="37">AG37+1</f>
        <v>2050</v>
      </c>
      <c r="AI37" s="160">
        <f t="shared" ref="AI37" si="38">AH37+1</f>
        <v>2051</v>
      </c>
      <c r="AJ37" s="160">
        <f t="shared" ref="AJ37" si="39">AI37+1</f>
        <v>2052</v>
      </c>
      <c r="AK37" s="160">
        <f t="shared" ref="AK37" si="40">AJ37+1</f>
        <v>2053</v>
      </c>
      <c r="AL37" s="160">
        <f t="shared" ref="AL37" si="41">AK37+1</f>
        <v>2054</v>
      </c>
      <c r="AM37" s="160">
        <f t="shared" ref="AM37" si="42">AL37+1</f>
        <v>2055</v>
      </c>
      <c r="AN37" s="160">
        <f t="shared" ref="AN37" si="43">AM37+1</f>
        <v>2056</v>
      </c>
      <c r="AO37" s="203">
        <f t="shared" ref="AO37" si="44">AN37+1</f>
        <v>2057</v>
      </c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160"/>
      <c r="CP37" s="160"/>
      <c r="CQ37" s="160"/>
      <c r="CR37" s="160"/>
      <c r="CS37" s="160"/>
      <c r="CT37" s="160"/>
      <c r="CU37" s="160"/>
      <c r="CV37" s="160"/>
      <c r="CW37" s="160"/>
      <c r="CX37" s="160"/>
      <c r="CY37" s="160"/>
      <c r="CZ37" s="160"/>
      <c r="DA37" s="160"/>
      <c r="DB37" s="160"/>
      <c r="DC37" s="160"/>
      <c r="DD37" s="160"/>
      <c r="DE37" s="160"/>
      <c r="DF37" s="160"/>
      <c r="DG37" s="160"/>
      <c r="DH37" s="160"/>
      <c r="DI37" s="160"/>
      <c r="DJ37" s="160"/>
      <c r="DK37" s="160"/>
      <c r="DL37" s="160"/>
      <c r="DM37" s="160"/>
      <c r="DN37" s="160"/>
      <c r="DO37" s="160"/>
      <c r="DP37" s="160"/>
      <c r="DQ37" s="160"/>
      <c r="DR37" s="160"/>
      <c r="DS37" s="160"/>
      <c r="DT37" s="160"/>
      <c r="DU37" s="160"/>
      <c r="DV37" s="160"/>
      <c r="DW37" s="160"/>
    </row>
    <row r="38" spans="1:127" x14ac:dyDescent="0.35">
      <c r="A38" s="191" t="s">
        <v>144</v>
      </c>
      <c r="B38" s="227" t="s">
        <v>189</v>
      </c>
      <c r="C38" s="160" t="s">
        <v>42</v>
      </c>
      <c r="D38" s="160">
        <v>15600</v>
      </c>
      <c r="E38" s="160">
        <v>15600</v>
      </c>
      <c r="F38" s="160">
        <v>15800</v>
      </c>
      <c r="G38" s="160">
        <v>19800</v>
      </c>
      <c r="H38" s="160">
        <v>20100</v>
      </c>
      <c r="I38" s="160">
        <v>20300</v>
      </c>
      <c r="J38" s="160">
        <v>20600</v>
      </c>
      <c r="K38" s="160">
        <v>21000</v>
      </c>
      <c r="L38" s="203">
        <v>21300</v>
      </c>
      <c r="M38" s="160">
        <v>21700</v>
      </c>
      <c r="N38" s="160">
        <v>22000</v>
      </c>
      <c r="O38" s="160">
        <v>22000</v>
      </c>
      <c r="P38" s="160">
        <v>22000</v>
      </c>
      <c r="Q38" s="160">
        <v>22000</v>
      </c>
      <c r="R38" s="160">
        <v>22000</v>
      </c>
      <c r="S38" s="160">
        <v>22000</v>
      </c>
      <c r="T38" s="160">
        <v>22000</v>
      </c>
      <c r="U38" s="160">
        <v>22000</v>
      </c>
      <c r="V38" s="160">
        <v>22000</v>
      </c>
      <c r="W38" s="160">
        <v>22000</v>
      </c>
      <c r="X38" s="160">
        <v>22000</v>
      </c>
      <c r="Y38" s="160">
        <v>22000</v>
      </c>
      <c r="Z38" s="160">
        <v>22000</v>
      </c>
      <c r="AA38" s="160">
        <v>22000</v>
      </c>
      <c r="AB38" s="160">
        <v>22000</v>
      </c>
      <c r="AC38" s="160">
        <v>22000</v>
      </c>
      <c r="AD38" s="160">
        <v>22000</v>
      </c>
      <c r="AE38" s="160">
        <v>22000</v>
      </c>
      <c r="AF38" s="160">
        <v>22000</v>
      </c>
      <c r="AG38" s="160">
        <v>22000</v>
      </c>
      <c r="AH38" s="160">
        <v>22000</v>
      </c>
      <c r="AI38" s="160">
        <v>22000</v>
      </c>
      <c r="AJ38" s="160">
        <v>22000</v>
      </c>
      <c r="AK38" s="160">
        <v>22000</v>
      </c>
      <c r="AL38" s="160">
        <v>22000</v>
      </c>
      <c r="AM38" s="160">
        <v>22000</v>
      </c>
      <c r="AN38" s="160">
        <v>22000</v>
      </c>
      <c r="AO38" s="203">
        <v>22000</v>
      </c>
      <c r="AP38" s="169"/>
      <c r="AQ38" s="169"/>
      <c r="AR38" s="169"/>
      <c r="AS38" s="169"/>
      <c r="AT38" s="169"/>
      <c r="AU38" s="169"/>
      <c r="AV38" s="169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160"/>
      <c r="CP38" s="160"/>
      <c r="CQ38" s="160"/>
      <c r="CR38" s="160"/>
      <c r="CS38" s="160"/>
      <c r="CT38" s="160"/>
      <c r="CU38" s="160"/>
      <c r="CV38" s="160"/>
      <c r="CW38" s="160"/>
      <c r="CX38" s="160"/>
      <c r="CY38" s="160"/>
      <c r="CZ38" s="160"/>
      <c r="DA38" s="160"/>
      <c r="DB38" s="160"/>
      <c r="DC38" s="160"/>
      <c r="DD38" s="160"/>
      <c r="DE38" s="160"/>
      <c r="DF38" s="160"/>
      <c r="DG38" s="160"/>
      <c r="DH38" s="160"/>
      <c r="DI38" s="160"/>
      <c r="DJ38" s="160"/>
      <c r="DK38" s="160"/>
      <c r="DL38" s="160"/>
      <c r="DM38" s="160"/>
      <c r="DN38" s="160"/>
      <c r="DO38" s="160"/>
      <c r="DP38" s="160"/>
      <c r="DQ38" s="160"/>
      <c r="DR38" s="160"/>
      <c r="DS38" s="160"/>
      <c r="DT38" s="160"/>
      <c r="DU38" s="160"/>
      <c r="DV38" s="160"/>
      <c r="DW38" s="160"/>
    </row>
    <row r="39" spans="1:127" x14ac:dyDescent="0.35">
      <c r="A39" s="191" t="s">
        <v>145</v>
      </c>
      <c r="B39" s="227" t="s">
        <v>189</v>
      </c>
      <c r="C39" s="160" t="s">
        <v>42</v>
      </c>
      <c r="D39" s="160">
        <v>41500</v>
      </c>
      <c r="E39" s="160">
        <v>41500</v>
      </c>
      <c r="F39" s="160">
        <v>42300</v>
      </c>
      <c r="G39" s="160">
        <v>52900</v>
      </c>
      <c r="H39" s="160">
        <v>53800</v>
      </c>
      <c r="I39" s="160">
        <v>54800</v>
      </c>
      <c r="J39" s="160">
        <v>56100</v>
      </c>
      <c r="K39" s="160">
        <v>57400</v>
      </c>
      <c r="L39" s="203">
        <v>58700</v>
      </c>
      <c r="M39" s="160">
        <v>60100</v>
      </c>
      <c r="N39" s="160">
        <v>61500</v>
      </c>
      <c r="O39" s="160">
        <v>61500</v>
      </c>
      <c r="P39" s="160">
        <v>61500</v>
      </c>
      <c r="Q39" s="160">
        <v>61500</v>
      </c>
      <c r="R39" s="160">
        <v>61500</v>
      </c>
      <c r="S39" s="160">
        <v>61500</v>
      </c>
      <c r="T39" s="160">
        <v>61500</v>
      </c>
      <c r="U39" s="160">
        <v>61500</v>
      </c>
      <c r="V39" s="160">
        <v>61500</v>
      </c>
      <c r="W39" s="160">
        <v>61500</v>
      </c>
      <c r="X39" s="160">
        <v>61500</v>
      </c>
      <c r="Y39" s="160">
        <v>61500</v>
      </c>
      <c r="Z39" s="160">
        <v>61500</v>
      </c>
      <c r="AA39" s="160">
        <v>61500</v>
      </c>
      <c r="AB39" s="160">
        <v>61500</v>
      </c>
      <c r="AC39" s="160">
        <v>61500</v>
      </c>
      <c r="AD39" s="160">
        <v>61500</v>
      </c>
      <c r="AE39" s="160">
        <v>61500</v>
      </c>
      <c r="AF39" s="160">
        <v>61500</v>
      </c>
      <c r="AG39" s="160">
        <v>61500</v>
      </c>
      <c r="AH39" s="160">
        <v>61500</v>
      </c>
      <c r="AI39" s="160">
        <v>61500</v>
      </c>
      <c r="AJ39" s="160">
        <v>61500</v>
      </c>
      <c r="AK39" s="160">
        <v>61500</v>
      </c>
      <c r="AL39" s="160">
        <v>61500</v>
      </c>
      <c r="AM39" s="160">
        <v>61500</v>
      </c>
      <c r="AN39" s="160">
        <v>61500</v>
      </c>
      <c r="AO39" s="203">
        <v>61500</v>
      </c>
      <c r="AP39" s="169"/>
      <c r="AQ39" s="169"/>
      <c r="AR39" s="169"/>
      <c r="AS39" s="169"/>
      <c r="AT39" s="169"/>
      <c r="AU39" s="169"/>
      <c r="AV39" s="169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0"/>
      <c r="DD39" s="160"/>
      <c r="DE39" s="160"/>
      <c r="DF39" s="160"/>
      <c r="DG39" s="160"/>
      <c r="DH39" s="160"/>
      <c r="DI39" s="160"/>
      <c r="DJ39" s="160"/>
      <c r="DK39" s="160"/>
      <c r="DL39" s="160"/>
      <c r="DM39" s="160"/>
      <c r="DN39" s="160"/>
      <c r="DO39" s="160"/>
      <c r="DP39" s="160"/>
      <c r="DQ39" s="160"/>
      <c r="DR39" s="160"/>
      <c r="DS39" s="160"/>
      <c r="DT39" s="160"/>
      <c r="DU39" s="160"/>
      <c r="DV39" s="160"/>
      <c r="DW39" s="160"/>
    </row>
    <row r="40" spans="1:127" ht="16.5" x14ac:dyDescent="0.45">
      <c r="A40" s="191" t="s">
        <v>184</v>
      </c>
      <c r="B40" s="227" t="s">
        <v>189</v>
      </c>
      <c r="C40" s="160" t="s">
        <v>42</v>
      </c>
      <c r="D40" s="160">
        <v>50</v>
      </c>
      <c r="E40" s="160">
        <v>52</v>
      </c>
      <c r="F40" s="160">
        <v>53</v>
      </c>
      <c r="G40" s="169">
        <v>228</v>
      </c>
      <c r="H40" s="169">
        <v>233</v>
      </c>
      <c r="I40" s="169">
        <v>237</v>
      </c>
      <c r="J40" s="169">
        <v>241</v>
      </c>
      <c r="K40" s="169">
        <v>245</v>
      </c>
      <c r="L40" s="216">
        <v>250</v>
      </c>
      <c r="M40" s="169">
        <v>253</v>
      </c>
      <c r="N40" s="169">
        <v>257</v>
      </c>
      <c r="O40" s="169">
        <v>262</v>
      </c>
      <c r="P40" s="169">
        <v>265</v>
      </c>
      <c r="Q40" s="169">
        <v>270</v>
      </c>
      <c r="R40" s="169">
        <v>274</v>
      </c>
      <c r="S40" s="169">
        <v>278</v>
      </c>
      <c r="T40" s="169">
        <v>282</v>
      </c>
      <c r="U40" s="169">
        <v>287</v>
      </c>
      <c r="V40" s="169">
        <v>290</v>
      </c>
      <c r="W40" s="169">
        <v>294</v>
      </c>
      <c r="X40" s="169">
        <v>299</v>
      </c>
      <c r="Y40" s="169">
        <v>303</v>
      </c>
      <c r="Z40" s="169">
        <v>308</v>
      </c>
      <c r="AA40" s="169">
        <v>312</v>
      </c>
      <c r="AB40" s="169">
        <v>317</v>
      </c>
      <c r="AC40" s="169">
        <v>321</v>
      </c>
      <c r="AD40" s="169">
        <v>326</v>
      </c>
      <c r="AE40" s="169">
        <v>331</v>
      </c>
      <c r="AF40" s="169">
        <v>336</v>
      </c>
      <c r="AG40" s="169">
        <v>340</v>
      </c>
      <c r="AH40" s="169">
        <v>345</v>
      </c>
      <c r="AI40" s="169">
        <v>349</v>
      </c>
      <c r="AJ40" s="169">
        <v>353</v>
      </c>
      <c r="AK40" s="169">
        <v>357</v>
      </c>
      <c r="AL40" s="169">
        <v>357</v>
      </c>
      <c r="AM40" s="169">
        <v>357</v>
      </c>
      <c r="AN40" s="169">
        <v>357</v>
      </c>
      <c r="AO40" s="216">
        <v>357</v>
      </c>
      <c r="AP40" s="169"/>
      <c r="AQ40" s="169"/>
      <c r="AR40" s="169"/>
      <c r="AS40" s="169"/>
      <c r="AT40" s="169"/>
      <c r="AU40" s="169"/>
      <c r="AV40" s="169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0"/>
      <c r="CV40" s="160"/>
      <c r="CW40" s="160"/>
      <c r="CX40" s="160"/>
      <c r="CY40" s="160"/>
      <c r="CZ40" s="160"/>
      <c r="DA40" s="160"/>
      <c r="DB40" s="160"/>
      <c r="DC40" s="160"/>
      <c r="DD40" s="160"/>
      <c r="DE40" s="160"/>
      <c r="DF40" s="160"/>
      <c r="DG40" s="160"/>
      <c r="DH40" s="160"/>
      <c r="DI40" s="160"/>
      <c r="DJ40" s="160"/>
      <c r="DK40" s="160"/>
      <c r="DL40" s="160"/>
      <c r="DM40" s="160"/>
      <c r="DN40" s="160"/>
      <c r="DO40" s="160"/>
      <c r="DP40" s="160"/>
      <c r="DQ40" s="160"/>
      <c r="DR40" s="160"/>
      <c r="DS40" s="160"/>
      <c r="DT40" s="160"/>
      <c r="DU40" s="160"/>
      <c r="DV40" s="160"/>
      <c r="DW40" s="160"/>
    </row>
    <row r="41" spans="1:127" x14ac:dyDescent="0.35">
      <c r="A41" s="191" t="s">
        <v>36</v>
      </c>
      <c r="B41" s="227" t="s">
        <v>189</v>
      </c>
      <c r="C41" s="160" t="s">
        <v>42</v>
      </c>
      <c r="D41" s="160">
        <v>748600</v>
      </c>
      <c r="E41" s="160">
        <v>748600</v>
      </c>
      <c r="F41" s="160">
        <v>761600</v>
      </c>
      <c r="G41" s="160">
        <v>951000</v>
      </c>
      <c r="H41" s="160">
        <v>963200</v>
      </c>
      <c r="I41" s="160">
        <v>975500</v>
      </c>
      <c r="J41" s="160">
        <v>993500</v>
      </c>
      <c r="K41" s="160">
        <v>1011900</v>
      </c>
      <c r="L41" s="203">
        <v>1030600</v>
      </c>
      <c r="M41" s="160">
        <v>1049600</v>
      </c>
      <c r="N41" s="160">
        <v>1069000</v>
      </c>
      <c r="O41" s="160">
        <v>1069000</v>
      </c>
      <c r="P41" s="160">
        <v>1069000</v>
      </c>
      <c r="Q41" s="160">
        <v>1069000</v>
      </c>
      <c r="R41" s="160">
        <v>1069000</v>
      </c>
      <c r="S41" s="160">
        <v>1069000</v>
      </c>
      <c r="T41" s="160">
        <v>1069000</v>
      </c>
      <c r="U41" s="160">
        <v>1069000</v>
      </c>
      <c r="V41" s="160">
        <v>1069000</v>
      </c>
      <c r="W41" s="160">
        <v>1069000</v>
      </c>
      <c r="X41" s="160">
        <v>1069000</v>
      </c>
      <c r="Y41" s="160">
        <v>1069000</v>
      </c>
      <c r="Z41" s="160">
        <v>1069000</v>
      </c>
      <c r="AA41" s="160">
        <v>1069000</v>
      </c>
      <c r="AB41" s="160">
        <v>1069000</v>
      </c>
      <c r="AC41" s="160">
        <v>1069000</v>
      </c>
      <c r="AD41" s="160">
        <v>1069000</v>
      </c>
      <c r="AE41" s="160">
        <v>1069000</v>
      </c>
      <c r="AF41" s="160">
        <v>1069000</v>
      </c>
      <c r="AG41" s="160">
        <v>1069000</v>
      </c>
      <c r="AH41" s="160">
        <v>1069000</v>
      </c>
      <c r="AI41" s="160">
        <v>1069000</v>
      </c>
      <c r="AJ41" s="160">
        <v>1069000</v>
      </c>
      <c r="AK41" s="160">
        <v>1069000</v>
      </c>
      <c r="AL41" s="160">
        <v>1069000</v>
      </c>
      <c r="AM41" s="160">
        <v>1069000</v>
      </c>
      <c r="AN41" s="160">
        <v>1069000</v>
      </c>
      <c r="AO41" s="203">
        <v>1069000</v>
      </c>
      <c r="AP41" s="169"/>
      <c r="AQ41" s="169"/>
      <c r="AR41" s="169"/>
      <c r="AS41" s="169"/>
      <c r="AT41" s="169"/>
      <c r="AU41" s="169"/>
      <c r="AV41" s="169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160"/>
      <c r="CP41" s="160"/>
      <c r="CQ41" s="160"/>
      <c r="CR41" s="160"/>
      <c r="CS41" s="160"/>
      <c r="CT41" s="160"/>
      <c r="CU41" s="160"/>
      <c r="CV41" s="160"/>
      <c r="CW41" s="160"/>
      <c r="CX41" s="160"/>
      <c r="CY41" s="160"/>
      <c r="CZ41" s="160"/>
      <c r="DA41" s="160"/>
      <c r="DB41" s="160"/>
      <c r="DC41" s="160"/>
      <c r="DD41" s="160"/>
      <c r="DE41" s="160"/>
      <c r="DF41" s="160"/>
      <c r="DG41" s="160"/>
      <c r="DH41" s="160"/>
      <c r="DI41" s="160"/>
      <c r="DJ41" s="160"/>
      <c r="DK41" s="160"/>
      <c r="DL41" s="160"/>
      <c r="DM41" s="160"/>
      <c r="DN41" s="160"/>
      <c r="DO41" s="160"/>
      <c r="DP41" s="160"/>
      <c r="DQ41" s="160"/>
      <c r="DR41" s="160"/>
      <c r="DS41" s="160"/>
      <c r="DT41" s="160"/>
      <c r="DU41" s="160"/>
      <c r="DV41" s="160"/>
      <c r="DW41" s="160"/>
    </row>
    <row r="42" spans="1:127" x14ac:dyDescent="0.35">
      <c r="A42" s="191"/>
      <c r="B42" s="204"/>
      <c r="C42" s="160"/>
      <c r="D42" s="160"/>
      <c r="E42" s="160"/>
      <c r="F42" s="160"/>
      <c r="G42" s="160"/>
      <c r="H42" s="160"/>
      <c r="I42" s="160"/>
      <c r="J42" s="160"/>
      <c r="K42" s="160"/>
      <c r="L42" s="203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203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160"/>
      <c r="CP42" s="160"/>
      <c r="CQ42" s="160"/>
      <c r="CR42" s="160"/>
      <c r="CS42" s="160"/>
      <c r="CT42" s="160"/>
      <c r="CU42" s="160"/>
      <c r="CV42" s="160"/>
      <c r="CW42" s="160"/>
      <c r="CX42" s="160"/>
      <c r="CY42" s="160"/>
      <c r="CZ42" s="160"/>
      <c r="DA42" s="160"/>
      <c r="DB42" s="160"/>
      <c r="DC42" s="160"/>
      <c r="DD42" s="160"/>
      <c r="DE42" s="160"/>
      <c r="DF42" s="160"/>
      <c r="DG42" s="160"/>
      <c r="DH42" s="160"/>
      <c r="DI42" s="160"/>
      <c r="DJ42" s="160"/>
      <c r="DK42" s="160"/>
      <c r="DL42" s="160"/>
      <c r="DM42" s="160"/>
      <c r="DN42" s="160"/>
      <c r="DO42" s="160"/>
      <c r="DP42" s="160"/>
      <c r="DQ42" s="160"/>
      <c r="DR42" s="160"/>
      <c r="DS42" s="160"/>
      <c r="DT42" s="160"/>
      <c r="DU42" s="160"/>
      <c r="DV42" s="160"/>
      <c r="DW42" s="160"/>
    </row>
    <row r="43" spans="1:127" x14ac:dyDescent="0.35">
      <c r="A43" s="191"/>
      <c r="B43" s="204"/>
      <c r="C43" s="160"/>
      <c r="D43" s="160"/>
      <c r="E43" s="160"/>
      <c r="F43" s="160"/>
      <c r="G43" s="160"/>
      <c r="H43" s="160"/>
      <c r="I43" s="160"/>
      <c r="J43" s="160"/>
      <c r="K43" s="160"/>
      <c r="L43" s="203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203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  <c r="CB43" s="160"/>
      <c r="CC43" s="160"/>
      <c r="CD43" s="160"/>
      <c r="CE43" s="160"/>
      <c r="CF43" s="160"/>
      <c r="CG43" s="160"/>
      <c r="CH43" s="160"/>
      <c r="CI43" s="160"/>
      <c r="CJ43" s="160"/>
      <c r="CK43" s="160"/>
      <c r="CL43" s="160"/>
      <c r="CM43" s="160"/>
      <c r="CN43" s="160"/>
      <c r="CO43" s="160"/>
      <c r="CP43" s="160"/>
      <c r="CQ43" s="160"/>
      <c r="CR43" s="160"/>
      <c r="CS43" s="160"/>
      <c r="CT43" s="160"/>
      <c r="CU43" s="160"/>
      <c r="CV43" s="160"/>
      <c r="CW43" s="160"/>
      <c r="CX43" s="160"/>
      <c r="CY43" s="160"/>
      <c r="CZ43" s="160"/>
      <c r="DA43" s="160"/>
      <c r="DB43" s="160"/>
      <c r="DC43" s="160"/>
      <c r="DD43" s="160"/>
      <c r="DE43" s="160"/>
      <c r="DF43" s="160"/>
      <c r="DG43" s="160"/>
      <c r="DH43" s="160"/>
      <c r="DI43" s="160"/>
      <c r="DJ43" s="160"/>
      <c r="DK43" s="160"/>
      <c r="DL43" s="160"/>
      <c r="DM43" s="160"/>
      <c r="DN43" s="160"/>
      <c r="DO43" s="160"/>
      <c r="DP43" s="160"/>
      <c r="DQ43" s="160"/>
      <c r="DR43" s="160"/>
      <c r="DS43" s="160"/>
      <c r="DT43" s="160"/>
      <c r="DU43" s="160"/>
      <c r="DV43" s="160"/>
      <c r="DW43" s="160"/>
    </row>
    <row r="44" spans="1:127" x14ac:dyDescent="0.35">
      <c r="A44" s="234" t="s">
        <v>142</v>
      </c>
      <c r="B44" s="204" t="s">
        <v>17</v>
      </c>
      <c r="C44" s="160" t="s">
        <v>18</v>
      </c>
      <c r="D44" s="160">
        <v>2020</v>
      </c>
      <c r="E44" s="160">
        <f t="shared" ref="E44:AG44" si="45">D44+1</f>
        <v>2021</v>
      </c>
      <c r="F44" s="160">
        <f t="shared" si="45"/>
        <v>2022</v>
      </c>
      <c r="G44" s="160">
        <f t="shared" si="45"/>
        <v>2023</v>
      </c>
      <c r="H44" s="160">
        <f t="shared" si="45"/>
        <v>2024</v>
      </c>
      <c r="I44" s="160">
        <f t="shared" si="45"/>
        <v>2025</v>
      </c>
      <c r="J44" s="160">
        <f t="shared" si="45"/>
        <v>2026</v>
      </c>
      <c r="K44" s="160">
        <f t="shared" si="45"/>
        <v>2027</v>
      </c>
      <c r="L44" s="203">
        <f t="shared" si="45"/>
        <v>2028</v>
      </c>
      <c r="M44" s="160">
        <f t="shared" si="45"/>
        <v>2029</v>
      </c>
      <c r="N44" s="160">
        <f t="shared" si="45"/>
        <v>2030</v>
      </c>
      <c r="O44" s="160">
        <f t="shared" si="45"/>
        <v>2031</v>
      </c>
      <c r="P44" s="160">
        <f t="shared" si="45"/>
        <v>2032</v>
      </c>
      <c r="Q44" s="160">
        <f t="shared" si="45"/>
        <v>2033</v>
      </c>
      <c r="R44" s="160">
        <f t="shared" si="45"/>
        <v>2034</v>
      </c>
      <c r="S44" s="160">
        <f t="shared" si="45"/>
        <v>2035</v>
      </c>
      <c r="T44" s="160">
        <f t="shared" si="45"/>
        <v>2036</v>
      </c>
      <c r="U44" s="160">
        <f t="shared" si="45"/>
        <v>2037</v>
      </c>
      <c r="V44" s="160">
        <f t="shared" si="45"/>
        <v>2038</v>
      </c>
      <c r="W44" s="160">
        <f t="shared" si="45"/>
        <v>2039</v>
      </c>
      <c r="X44" s="160">
        <f t="shared" si="45"/>
        <v>2040</v>
      </c>
      <c r="Y44" s="160">
        <f t="shared" si="45"/>
        <v>2041</v>
      </c>
      <c r="Z44" s="160">
        <f t="shared" si="45"/>
        <v>2042</v>
      </c>
      <c r="AA44" s="160">
        <f t="shared" si="45"/>
        <v>2043</v>
      </c>
      <c r="AB44" s="160">
        <f t="shared" si="45"/>
        <v>2044</v>
      </c>
      <c r="AC44" s="160">
        <f t="shared" si="45"/>
        <v>2045</v>
      </c>
      <c r="AD44" s="160">
        <f t="shared" si="45"/>
        <v>2046</v>
      </c>
      <c r="AE44" s="160">
        <f t="shared" si="45"/>
        <v>2047</v>
      </c>
      <c r="AF44" s="160">
        <f t="shared" si="45"/>
        <v>2048</v>
      </c>
      <c r="AG44" s="160">
        <f t="shared" si="45"/>
        <v>2049</v>
      </c>
      <c r="AH44" s="160">
        <f t="shared" ref="AH44" si="46">AG44+1</f>
        <v>2050</v>
      </c>
      <c r="AI44" s="160">
        <f t="shared" ref="AI44" si="47">AH44+1</f>
        <v>2051</v>
      </c>
      <c r="AJ44" s="160">
        <f t="shared" ref="AJ44" si="48">AI44+1</f>
        <v>2052</v>
      </c>
      <c r="AK44" s="160">
        <f t="shared" ref="AK44" si="49">AJ44+1</f>
        <v>2053</v>
      </c>
      <c r="AL44" s="160">
        <f t="shared" ref="AL44" si="50">AK44+1</f>
        <v>2054</v>
      </c>
      <c r="AM44" s="160">
        <f t="shared" ref="AM44" si="51">AL44+1</f>
        <v>2055</v>
      </c>
      <c r="AN44" s="160">
        <f t="shared" ref="AN44" si="52">AM44+1</f>
        <v>2056</v>
      </c>
      <c r="AO44" s="203">
        <f t="shared" ref="AO44" si="53">AN44+1</f>
        <v>2057</v>
      </c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  <c r="CC44" s="160"/>
      <c r="CD44" s="160"/>
      <c r="CE44" s="160"/>
      <c r="CF44" s="160"/>
      <c r="CG44" s="160"/>
      <c r="CH44" s="160"/>
      <c r="CI44" s="160"/>
      <c r="CJ44" s="160"/>
      <c r="CK44" s="160"/>
      <c r="CL44" s="160"/>
      <c r="CM44" s="160"/>
      <c r="CN44" s="160"/>
      <c r="CO44" s="160"/>
      <c r="CP44" s="160"/>
      <c r="CQ44" s="160"/>
      <c r="CR44" s="160"/>
      <c r="CS44" s="160"/>
      <c r="CT44" s="160"/>
      <c r="CU44" s="160"/>
      <c r="CV44" s="160"/>
      <c r="CW44" s="160"/>
      <c r="CX44" s="160"/>
      <c r="CY44" s="160"/>
      <c r="CZ44" s="160"/>
      <c r="DA44" s="160"/>
      <c r="DB44" s="160"/>
      <c r="DC44" s="160"/>
      <c r="DD44" s="160"/>
      <c r="DE44" s="160"/>
      <c r="DF44" s="160"/>
      <c r="DG44" s="160"/>
      <c r="DH44" s="160"/>
      <c r="DI44" s="160"/>
      <c r="DJ44" s="160"/>
      <c r="DK44" s="160"/>
      <c r="DL44" s="160"/>
      <c r="DM44" s="160"/>
      <c r="DN44" s="160"/>
      <c r="DO44" s="160"/>
      <c r="DP44" s="160"/>
      <c r="DQ44" s="160"/>
      <c r="DR44" s="160"/>
      <c r="DS44" s="160"/>
      <c r="DT44" s="160"/>
      <c r="DU44" s="160"/>
      <c r="DV44" s="160"/>
      <c r="DW44" s="160"/>
    </row>
    <row r="45" spans="1:127" x14ac:dyDescent="0.35">
      <c r="A45" s="191" t="s">
        <v>6</v>
      </c>
      <c r="B45" s="227" t="s">
        <v>189</v>
      </c>
      <c r="C45" s="160" t="s">
        <v>33</v>
      </c>
      <c r="D45" s="173">
        <v>5000</v>
      </c>
      <c r="E45" s="173">
        <f t="shared" ref="E45:AG45" si="54">D45</f>
        <v>5000</v>
      </c>
      <c r="F45" s="173">
        <f t="shared" si="54"/>
        <v>5000</v>
      </c>
      <c r="G45" s="173">
        <f t="shared" si="54"/>
        <v>5000</v>
      </c>
      <c r="H45" s="173">
        <f t="shared" si="54"/>
        <v>5000</v>
      </c>
      <c r="I45" s="173">
        <f t="shared" si="54"/>
        <v>5000</v>
      </c>
      <c r="J45" s="173">
        <f t="shared" si="54"/>
        <v>5000</v>
      </c>
      <c r="K45" s="173">
        <f t="shared" si="54"/>
        <v>5000</v>
      </c>
      <c r="L45" s="235">
        <f t="shared" si="54"/>
        <v>5000</v>
      </c>
      <c r="M45" s="173">
        <f t="shared" si="54"/>
        <v>5000</v>
      </c>
      <c r="N45" s="173">
        <f t="shared" si="54"/>
        <v>5000</v>
      </c>
      <c r="O45" s="173">
        <f t="shared" si="54"/>
        <v>5000</v>
      </c>
      <c r="P45" s="173">
        <f t="shared" si="54"/>
        <v>5000</v>
      </c>
      <c r="Q45" s="173">
        <f t="shared" si="54"/>
        <v>5000</v>
      </c>
      <c r="R45" s="173">
        <f t="shared" si="54"/>
        <v>5000</v>
      </c>
      <c r="S45" s="173">
        <f t="shared" si="54"/>
        <v>5000</v>
      </c>
      <c r="T45" s="173">
        <f t="shared" si="54"/>
        <v>5000</v>
      </c>
      <c r="U45" s="173">
        <f t="shared" si="54"/>
        <v>5000</v>
      </c>
      <c r="V45" s="173">
        <f t="shared" si="54"/>
        <v>5000</v>
      </c>
      <c r="W45" s="173">
        <f t="shared" si="54"/>
        <v>5000</v>
      </c>
      <c r="X45" s="173">
        <f t="shared" si="54"/>
        <v>5000</v>
      </c>
      <c r="Y45" s="173">
        <f t="shared" si="54"/>
        <v>5000</v>
      </c>
      <c r="Z45" s="173">
        <f t="shared" si="54"/>
        <v>5000</v>
      </c>
      <c r="AA45" s="173">
        <f t="shared" si="54"/>
        <v>5000</v>
      </c>
      <c r="AB45" s="173">
        <f t="shared" si="54"/>
        <v>5000</v>
      </c>
      <c r="AC45" s="173">
        <f t="shared" si="54"/>
        <v>5000</v>
      </c>
      <c r="AD45" s="173">
        <f t="shared" si="54"/>
        <v>5000</v>
      </c>
      <c r="AE45" s="173">
        <f t="shared" si="54"/>
        <v>5000</v>
      </c>
      <c r="AF45" s="173">
        <f t="shared" si="54"/>
        <v>5000</v>
      </c>
      <c r="AG45" s="173">
        <f t="shared" si="54"/>
        <v>5000</v>
      </c>
      <c r="AH45" s="173">
        <f t="shared" ref="AH45:AH49" si="55">AG45</f>
        <v>5000</v>
      </c>
      <c r="AI45" s="173">
        <f t="shared" ref="AI45:AI49" si="56">AH45</f>
        <v>5000</v>
      </c>
      <c r="AJ45" s="173">
        <f t="shared" ref="AJ45:AJ49" si="57">AI45</f>
        <v>5000</v>
      </c>
      <c r="AK45" s="173">
        <f t="shared" ref="AK45:AK49" si="58">AJ45</f>
        <v>5000</v>
      </c>
      <c r="AL45" s="173">
        <f t="shared" ref="AL45:AL49" si="59">AK45</f>
        <v>5000</v>
      </c>
      <c r="AM45" s="173">
        <f t="shared" ref="AM45:AM49" si="60">AL45</f>
        <v>5000</v>
      </c>
      <c r="AN45" s="173">
        <f t="shared" ref="AN45:AN49" si="61">AM45</f>
        <v>5000</v>
      </c>
      <c r="AO45" s="235">
        <f t="shared" ref="AO45:AO49" si="62">AN45</f>
        <v>5000</v>
      </c>
      <c r="AP45" s="173"/>
      <c r="AQ45" s="173"/>
      <c r="AR45" s="173"/>
      <c r="AS45" s="173"/>
      <c r="AT45" s="173"/>
      <c r="AU45" s="173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0"/>
      <c r="CD45" s="160"/>
      <c r="CE45" s="160"/>
      <c r="CF45" s="160"/>
      <c r="CG45" s="160"/>
      <c r="CH45" s="160"/>
      <c r="CI45" s="160"/>
      <c r="CJ45" s="160"/>
      <c r="CK45" s="160"/>
      <c r="CL45" s="160"/>
      <c r="CM45" s="160"/>
      <c r="CN45" s="160"/>
      <c r="CO45" s="160"/>
      <c r="CP45" s="160"/>
      <c r="CQ45" s="160"/>
      <c r="CR45" s="160"/>
      <c r="CS45" s="160"/>
      <c r="CT45" s="160"/>
      <c r="CU45" s="160"/>
      <c r="CV45" s="160"/>
      <c r="CW45" s="160"/>
      <c r="CX45" s="160"/>
      <c r="CY45" s="160"/>
      <c r="CZ45" s="160"/>
      <c r="DA45" s="160"/>
      <c r="DB45" s="160"/>
      <c r="DC45" s="160"/>
      <c r="DD45" s="160"/>
      <c r="DE45" s="160"/>
      <c r="DF45" s="160"/>
      <c r="DG45" s="160"/>
      <c r="DH45" s="160"/>
      <c r="DI45" s="160"/>
      <c r="DJ45" s="160"/>
      <c r="DK45" s="160"/>
      <c r="DL45" s="160"/>
      <c r="DM45" s="160"/>
      <c r="DN45" s="160"/>
      <c r="DO45" s="160"/>
      <c r="DP45" s="160"/>
      <c r="DQ45" s="160"/>
      <c r="DR45" s="160"/>
      <c r="DS45" s="160"/>
      <c r="DT45" s="160"/>
      <c r="DU45" s="160"/>
      <c r="DV45" s="160"/>
      <c r="DW45" s="160"/>
    </row>
    <row r="46" spans="1:127" x14ac:dyDescent="0.35">
      <c r="A46" s="191" t="s">
        <v>7</v>
      </c>
      <c r="B46" s="227" t="s">
        <v>189</v>
      </c>
      <c r="C46" s="160" t="s">
        <v>33</v>
      </c>
      <c r="D46" s="173">
        <v>111700</v>
      </c>
      <c r="E46" s="173">
        <f t="shared" ref="E46:AG46" si="63">D46</f>
        <v>111700</v>
      </c>
      <c r="F46" s="173">
        <f t="shared" si="63"/>
        <v>111700</v>
      </c>
      <c r="G46" s="173">
        <f t="shared" si="63"/>
        <v>111700</v>
      </c>
      <c r="H46" s="173">
        <f t="shared" si="63"/>
        <v>111700</v>
      </c>
      <c r="I46" s="173">
        <f t="shared" si="63"/>
        <v>111700</v>
      </c>
      <c r="J46" s="173">
        <f t="shared" si="63"/>
        <v>111700</v>
      </c>
      <c r="K46" s="173">
        <f t="shared" si="63"/>
        <v>111700</v>
      </c>
      <c r="L46" s="235">
        <f t="shared" si="63"/>
        <v>111700</v>
      </c>
      <c r="M46" s="173">
        <f t="shared" si="63"/>
        <v>111700</v>
      </c>
      <c r="N46" s="173">
        <f t="shared" si="63"/>
        <v>111700</v>
      </c>
      <c r="O46" s="173">
        <f t="shared" si="63"/>
        <v>111700</v>
      </c>
      <c r="P46" s="173">
        <f t="shared" si="63"/>
        <v>111700</v>
      </c>
      <c r="Q46" s="173">
        <f t="shared" si="63"/>
        <v>111700</v>
      </c>
      <c r="R46" s="173">
        <f t="shared" si="63"/>
        <v>111700</v>
      </c>
      <c r="S46" s="173">
        <f t="shared" si="63"/>
        <v>111700</v>
      </c>
      <c r="T46" s="173">
        <f t="shared" si="63"/>
        <v>111700</v>
      </c>
      <c r="U46" s="173">
        <f t="shared" si="63"/>
        <v>111700</v>
      </c>
      <c r="V46" s="173">
        <f t="shared" si="63"/>
        <v>111700</v>
      </c>
      <c r="W46" s="173">
        <f t="shared" si="63"/>
        <v>111700</v>
      </c>
      <c r="X46" s="173">
        <f t="shared" si="63"/>
        <v>111700</v>
      </c>
      <c r="Y46" s="173">
        <f t="shared" si="63"/>
        <v>111700</v>
      </c>
      <c r="Z46" s="173">
        <f t="shared" si="63"/>
        <v>111700</v>
      </c>
      <c r="AA46" s="173">
        <f t="shared" si="63"/>
        <v>111700</v>
      </c>
      <c r="AB46" s="173">
        <f t="shared" si="63"/>
        <v>111700</v>
      </c>
      <c r="AC46" s="173">
        <f t="shared" si="63"/>
        <v>111700</v>
      </c>
      <c r="AD46" s="173">
        <f t="shared" si="63"/>
        <v>111700</v>
      </c>
      <c r="AE46" s="173">
        <f t="shared" si="63"/>
        <v>111700</v>
      </c>
      <c r="AF46" s="173">
        <f t="shared" si="63"/>
        <v>111700</v>
      </c>
      <c r="AG46" s="173">
        <f t="shared" si="63"/>
        <v>111700</v>
      </c>
      <c r="AH46" s="173">
        <f t="shared" si="55"/>
        <v>111700</v>
      </c>
      <c r="AI46" s="173">
        <f t="shared" si="56"/>
        <v>111700</v>
      </c>
      <c r="AJ46" s="173">
        <f t="shared" si="57"/>
        <v>111700</v>
      </c>
      <c r="AK46" s="173">
        <f t="shared" si="58"/>
        <v>111700</v>
      </c>
      <c r="AL46" s="173">
        <f t="shared" si="59"/>
        <v>111700</v>
      </c>
      <c r="AM46" s="173">
        <f t="shared" si="60"/>
        <v>111700</v>
      </c>
      <c r="AN46" s="173">
        <f t="shared" si="61"/>
        <v>111700</v>
      </c>
      <c r="AO46" s="235">
        <f t="shared" si="62"/>
        <v>111700</v>
      </c>
      <c r="AP46" s="173"/>
      <c r="AQ46" s="173"/>
      <c r="AR46" s="173"/>
      <c r="AS46" s="173"/>
      <c r="AT46" s="173"/>
      <c r="AU46" s="173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  <c r="BS46" s="160"/>
      <c r="BT46" s="160"/>
      <c r="BU46" s="160"/>
      <c r="BV46" s="160"/>
      <c r="BW46" s="160"/>
      <c r="BX46" s="160"/>
      <c r="BY46" s="160"/>
      <c r="BZ46" s="160"/>
      <c r="CA46" s="160"/>
      <c r="CB46" s="160"/>
      <c r="CC46" s="160"/>
      <c r="CD46" s="160"/>
      <c r="CE46" s="160"/>
      <c r="CF46" s="160"/>
      <c r="CG46" s="160"/>
      <c r="CH46" s="160"/>
      <c r="CI46" s="160"/>
      <c r="CJ46" s="160"/>
      <c r="CK46" s="160"/>
      <c r="CL46" s="160"/>
      <c r="CM46" s="160"/>
      <c r="CN46" s="160"/>
      <c r="CO46" s="160"/>
      <c r="CP46" s="160"/>
      <c r="CQ46" s="160"/>
      <c r="CR46" s="160"/>
      <c r="CS46" s="160"/>
      <c r="CT46" s="160"/>
      <c r="CU46" s="160"/>
      <c r="CV46" s="160"/>
      <c r="CW46" s="160"/>
      <c r="CX46" s="160"/>
      <c r="CY46" s="160"/>
      <c r="CZ46" s="160"/>
      <c r="DA46" s="160"/>
      <c r="DB46" s="160"/>
      <c r="DC46" s="160"/>
      <c r="DD46" s="160"/>
      <c r="DE46" s="160"/>
      <c r="DF46" s="160"/>
      <c r="DG46" s="160"/>
      <c r="DH46" s="160"/>
      <c r="DI46" s="160"/>
      <c r="DJ46" s="160"/>
      <c r="DK46" s="160"/>
      <c r="DL46" s="160"/>
      <c r="DM46" s="160"/>
      <c r="DN46" s="160"/>
      <c r="DO46" s="160"/>
      <c r="DP46" s="160"/>
      <c r="DQ46" s="160"/>
      <c r="DR46" s="160"/>
      <c r="DS46" s="160"/>
      <c r="DT46" s="160"/>
      <c r="DU46" s="160"/>
      <c r="DV46" s="160"/>
      <c r="DW46" s="160"/>
    </row>
    <row r="47" spans="1:127" x14ac:dyDescent="0.35">
      <c r="A47" s="191" t="s">
        <v>8</v>
      </c>
      <c r="B47" s="227" t="s">
        <v>189</v>
      </c>
      <c r="C47" s="160" t="s">
        <v>33</v>
      </c>
      <c r="D47" s="173">
        <v>233800</v>
      </c>
      <c r="E47" s="173">
        <f t="shared" ref="E47:AG47" si="64">D47</f>
        <v>233800</v>
      </c>
      <c r="F47" s="173">
        <f t="shared" si="64"/>
        <v>233800</v>
      </c>
      <c r="G47" s="173">
        <f t="shared" si="64"/>
        <v>233800</v>
      </c>
      <c r="H47" s="173">
        <f t="shared" si="64"/>
        <v>233800</v>
      </c>
      <c r="I47" s="173">
        <f t="shared" si="64"/>
        <v>233800</v>
      </c>
      <c r="J47" s="173">
        <f t="shared" si="64"/>
        <v>233800</v>
      </c>
      <c r="K47" s="173">
        <f t="shared" si="64"/>
        <v>233800</v>
      </c>
      <c r="L47" s="235">
        <f t="shared" si="64"/>
        <v>233800</v>
      </c>
      <c r="M47" s="173">
        <f t="shared" si="64"/>
        <v>233800</v>
      </c>
      <c r="N47" s="173">
        <f t="shared" si="64"/>
        <v>233800</v>
      </c>
      <c r="O47" s="173">
        <f t="shared" si="64"/>
        <v>233800</v>
      </c>
      <c r="P47" s="173">
        <f t="shared" si="64"/>
        <v>233800</v>
      </c>
      <c r="Q47" s="173">
        <f t="shared" si="64"/>
        <v>233800</v>
      </c>
      <c r="R47" s="173">
        <f t="shared" si="64"/>
        <v>233800</v>
      </c>
      <c r="S47" s="173">
        <f t="shared" si="64"/>
        <v>233800</v>
      </c>
      <c r="T47" s="173">
        <f t="shared" si="64"/>
        <v>233800</v>
      </c>
      <c r="U47" s="173">
        <f t="shared" si="64"/>
        <v>233800</v>
      </c>
      <c r="V47" s="173">
        <f t="shared" si="64"/>
        <v>233800</v>
      </c>
      <c r="W47" s="173">
        <f t="shared" si="64"/>
        <v>233800</v>
      </c>
      <c r="X47" s="173">
        <f t="shared" si="64"/>
        <v>233800</v>
      </c>
      <c r="Y47" s="173">
        <f t="shared" si="64"/>
        <v>233800</v>
      </c>
      <c r="Z47" s="173">
        <f t="shared" si="64"/>
        <v>233800</v>
      </c>
      <c r="AA47" s="173">
        <f t="shared" si="64"/>
        <v>233800</v>
      </c>
      <c r="AB47" s="173">
        <f t="shared" si="64"/>
        <v>233800</v>
      </c>
      <c r="AC47" s="173">
        <f t="shared" si="64"/>
        <v>233800</v>
      </c>
      <c r="AD47" s="173">
        <f t="shared" si="64"/>
        <v>233800</v>
      </c>
      <c r="AE47" s="173">
        <f t="shared" si="64"/>
        <v>233800</v>
      </c>
      <c r="AF47" s="173">
        <f t="shared" si="64"/>
        <v>233800</v>
      </c>
      <c r="AG47" s="173">
        <f t="shared" si="64"/>
        <v>233800</v>
      </c>
      <c r="AH47" s="173">
        <f t="shared" si="55"/>
        <v>233800</v>
      </c>
      <c r="AI47" s="173">
        <f t="shared" si="56"/>
        <v>233800</v>
      </c>
      <c r="AJ47" s="173">
        <f t="shared" si="57"/>
        <v>233800</v>
      </c>
      <c r="AK47" s="173">
        <f t="shared" si="58"/>
        <v>233800</v>
      </c>
      <c r="AL47" s="173">
        <f t="shared" si="59"/>
        <v>233800</v>
      </c>
      <c r="AM47" s="173">
        <f t="shared" si="60"/>
        <v>233800</v>
      </c>
      <c r="AN47" s="173">
        <f t="shared" si="61"/>
        <v>233800</v>
      </c>
      <c r="AO47" s="235">
        <f t="shared" si="62"/>
        <v>233800</v>
      </c>
      <c r="AP47" s="173"/>
      <c r="AQ47" s="173"/>
      <c r="AR47" s="173"/>
      <c r="AS47" s="173"/>
      <c r="AT47" s="173"/>
      <c r="AU47" s="173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  <c r="BT47" s="160"/>
      <c r="BU47" s="160"/>
      <c r="BV47" s="160"/>
      <c r="BW47" s="160"/>
      <c r="BX47" s="160"/>
      <c r="BY47" s="160"/>
      <c r="BZ47" s="160"/>
      <c r="CA47" s="160"/>
      <c r="CB47" s="160"/>
      <c r="CC47" s="160"/>
      <c r="CD47" s="160"/>
      <c r="CE47" s="160"/>
      <c r="CF47" s="160"/>
      <c r="CG47" s="160"/>
      <c r="CH47" s="160"/>
      <c r="CI47" s="160"/>
      <c r="CJ47" s="160"/>
      <c r="CK47" s="160"/>
      <c r="CL47" s="160"/>
      <c r="CM47" s="160"/>
      <c r="CN47" s="160"/>
      <c r="CO47" s="160"/>
      <c r="CP47" s="160"/>
      <c r="CQ47" s="160"/>
      <c r="CR47" s="160"/>
      <c r="CS47" s="160"/>
      <c r="CT47" s="160"/>
      <c r="CU47" s="160"/>
      <c r="CV47" s="160"/>
      <c r="CW47" s="160"/>
      <c r="CX47" s="160"/>
      <c r="CY47" s="160"/>
      <c r="CZ47" s="160"/>
      <c r="DA47" s="160"/>
      <c r="DB47" s="160"/>
      <c r="DC47" s="160"/>
      <c r="DD47" s="160"/>
      <c r="DE47" s="160"/>
      <c r="DF47" s="160"/>
      <c r="DG47" s="160"/>
      <c r="DH47" s="160"/>
      <c r="DI47" s="160"/>
      <c r="DJ47" s="160"/>
      <c r="DK47" s="160"/>
      <c r="DL47" s="160"/>
      <c r="DM47" s="160"/>
      <c r="DN47" s="160"/>
      <c r="DO47" s="160"/>
      <c r="DP47" s="160"/>
      <c r="DQ47" s="160"/>
      <c r="DR47" s="160"/>
      <c r="DS47" s="160"/>
      <c r="DT47" s="160"/>
      <c r="DU47" s="160"/>
      <c r="DV47" s="160"/>
      <c r="DW47" s="160"/>
    </row>
    <row r="48" spans="1:127" x14ac:dyDescent="0.35">
      <c r="A48" s="191" t="s">
        <v>9</v>
      </c>
      <c r="B48" s="227" t="s">
        <v>189</v>
      </c>
      <c r="C48" s="160" t="s">
        <v>33</v>
      </c>
      <c r="D48" s="173">
        <v>1188200</v>
      </c>
      <c r="E48" s="173">
        <f t="shared" ref="E48:AG48" si="65">D48</f>
        <v>1188200</v>
      </c>
      <c r="F48" s="173">
        <f t="shared" si="65"/>
        <v>1188200</v>
      </c>
      <c r="G48" s="173">
        <f t="shared" si="65"/>
        <v>1188200</v>
      </c>
      <c r="H48" s="173">
        <f t="shared" si="65"/>
        <v>1188200</v>
      </c>
      <c r="I48" s="173">
        <f t="shared" si="65"/>
        <v>1188200</v>
      </c>
      <c r="J48" s="173">
        <f t="shared" si="65"/>
        <v>1188200</v>
      </c>
      <c r="K48" s="173">
        <f t="shared" si="65"/>
        <v>1188200</v>
      </c>
      <c r="L48" s="235">
        <f t="shared" si="65"/>
        <v>1188200</v>
      </c>
      <c r="M48" s="173">
        <f t="shared" si="65"/>
        <v>1188200</v>
      </c>
      <c r="N48" s="173">
        <f t="shared" si="65"/>
        <v>1188200</v>
      </c>
      <c r="O48" s="173">
        <f t="shared" si="65"/>
        <v>1188200</v>
      </c>
      <c r="P48" s="173">
        <f t="shared" si="65"/>
        <v>1188200</v>
      </c>
      <c r="Q48" s="173">
        <f t="shared" si="65"/>
        <v>1188200</v>
      </c>
      <c r="R48" s="173">
        <f t="shared" si="65"/>
        <v>1188200</v>
      </c>
      <c r="S48" s="173">
        <f t="shared" si="65"/>
        <v>1188200</v>
      </c>
      <c r="T48" s="173">
        <f t="shared" si="65"/>
        <v>1188200</v>
      </c>
      <c r="U48" s="173">
        <f t="shared" si="65"/>
        <v>1188200</v>
      </c>
      <c r="V48" s="173">
        <f t="shared" si="65"/>
        <v>1188200</v>
      </c>
      <c r="W48" s="173">
        <f t="shared" si="65"/>
        <v>1188200</v>
      </c>
      <c r="X48" s="173">
        <f t="shared" si="65"/>
        <v>1188200</v>
      </c>
      <c r="Y48" s="173">
        <f t="shared" si="65"/>
        <v>1188200</v>
      </c>
      <c r="Z48" s="173">
        <f t="shared" si="65"/>
        <v>1188200</v>
      </c>
      <c r="AA48" s="173">
        <f t="shared" si="65"/>
        <v>1188200</v>
      </c>
      <c r="AB48" s="173">
        <f t="shared" si="65"/>
        <v>1188200</v>
      </c>
      <c r="AC48" s="173">
        <f t="shared" si="65"/>
        <v>1188200</v>
      </c>
      <c r="AD48" s="173">
        <f t="shared" si="65"/>
        <v>1188200</v>
      </c>
      <c r="AE48" s="173">
        <f t="shared" si="65"/>
        <v>1188200</v>
      </c>
      <c r="AF48" s="173">
        <f t="shared" si="65"/>
        <v>1188200</v>
      </c>
      <c r="AG48" s="173">
        <f t="shared" si="65"/>
        <v>1188200</v>
      </c>
      <c r="AH48" s="173">
        <f t="shared" si="55"/>
        <v>1188200</v>
      </c>
      <c r="AI48" s="173">
        <f t="shared" si="56"/>
        <v>1188200</v>
      </c>
      <c r="AJ48" s="173">
        <f t="shared" si="57"/>
        <v>1188200</v>
      </c>
      <c r="AK48" s="173">
        <f t="shared" si="58"/>
        <v>1188200</v>
      </c>
      <c r="AL48" s="173">
        <f t="shared" si="59"/>
        <v>1188200</v>
      </c>
      <c r="AM48" s="173">
        <f t="shared" si="60"/>
        <v>1188200</v>
      </c>
      <c r="AN48" s="173">
        <f t="shared" si="61"/>
        <v>1188200</v>
      </c>
      <c r="AO48" s="235">
        <f t="shared" si="62"/>
        <v>1188200</v>
      </c>
      <c r="AP48" s="173"/>
      <c r="AQ48" s="173"/>
      <c r="AR48" s="173"/>
      <c r="AS48" s="173"/>
      <c r="AT48" s="173"/>
      <c r="AU48" s="173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60"/>
      <c r="BY48" s="160"/>
      <c r="BZ48" s="160"/>
      <c r="CA48" s="160"/>
      <c r="CB48" s="160"/>
      <c r="CC48" s="160"/>
      <c r="CD48" s="160"/>
      <c r="CE48" s="160"/>
      <c r="CF48" s="160"/>
      <c r="CG48" s="160"/>
      <c r="CH48" s="160"/>
      <c r="CI48" s="160"/>
      <c r="CJ48" s="160"/>
      <c r="CK48" s="160"/>
      <c r="CL48" s="160"/>
      <c r="CM48" s="160"/>
      <c r="CN48" s="160"/>
      <c r="CO48" s="160"/>
      <c r="CP48" s="160"/>
      <c r="CQ48" s="160"/>
      <c r="CR48" s="160"/>
      <c r="CS48" s="160"/>
      <c r="CT48" s="160"/>
      <c r="CU48" s="160"/>
      <c r="CV48" s="160"/>
      <c r="CW48" s="160"/>
      <c r="CX48" s="160"/>
      <c r="CY48" s="160"/>
      <c r="CZ48" s="160"/>
      <c r="DA48" s="160"/>
      <c r="DB48" s="160"/>
      <c r="DC48" s="160"/>
      <c r="DD48" s="160"/>
      <c r="DE48" s="160"/>
      <c r="DF48" s="160"/>
      <c r="DG48" s="160"/>
      <c r="DH48" s="160"/>
      <c r="DI48" s="160"/>
      <c r="DJ48" s="160"/>
      <c r="DK48" s="160"/>
      <c r="DL48" s="160"/>
      <c r="DM48" s="160"/>
      <c r="DN48" s="160"/>
      <c r="DO48" s="160"/>
      <c r="DP48" s="160"/>
      <c r="DQ48" s="160"/>
      <c r="DR48" s="160"/>
      <c r="DS48" s="160"/>
      <c r="DT48" s="160"/>
      <c r="DU48" s="160"/>
      <c r="DV48" s="160"/>
      <c r="DW48" s="160"/>
    </row>
    <row r="49" spans="1:127" x14ac:dyDescent="0.35">
      <c r="A49" s="191" t="s">
        <v>10</v>
      </c>
      <c r="B49" s="227" t="s">
        <v>189</v>
      </c>
      <c r="C49" s="160" t="s">
        <v>33</v>
      </c>
      <c r="D49" s="173">
        <v>12500000</v>
      </c>
      <c r="E49" s="173">
        <f t="shared" ref="E49:AG49" si="66">D49</f>
        <v>12500000</v>
      </c>
      <c r="F49" s="173">
        <f t="shared" si="66"/>
        <v>12500000</v>
      </c>
      <c r="G49" s="173">
        <f t="shared" si="66"/>
        <v>12500000</v>
      </c>
      <c r="H49" s="173">
        <f t="shared" si="66"/>
        <v>12500000</v>
      </c>
      <c r="I49" s="173">
        <f t="shared" si="66"/>
        <v>12500000</v>
      </c>
      <c r="J49" s="173">
        <f t="shared" si="66"/>
        <v>12500000</v>
      </c>
      <c r="K49" s="173">
        <f t="shared" si="66"/>
        <v>12500000</v>
      </c>
      <c r="L49" s="235">
        <f t="shared" si="66"/>
        <v>12500000</v>
      </c>
      <c r="M49" s="173">
        <f t="shared" si="66"/>
        <v>12500000</v>
      </c>
      <c r="N49" s="173">
        <f t="shared" si="66"/>
        <v>12500000</v>
      </c>
      <c r="O49" s="173">
        <f t="shared" si="66"/>
        <v>12500000</v>
      </c>
      <c r="P49" s="173">
        <f t="shared" si="66"/>
        <v>12500000</v>
      </c>
      <c r="Q49" s="173">
        <f t="shared" si="66"/>
        <v>12500000</v>
      </c>
      <c r="R49" s="173">
        <f t="shared" si="66"/>
        <v>12500000</v>
      </c>
      <c r="S49" s="173">
        <f t="shared" si="66"/>
        <v>12500000</v>
      </c>
      <c r="T49" s="173">
        <f t="shared" si="66"/>
        <v>12500000</v>
      </c>
      <c r="U49" s="173">
        <f t="shared" si="66"/>
        <v>12500000</v>
      </c>
      <c r="V49" s="173">
        <f t="shared" si="66"/>
        <v>12500000</v>
      </c>
      <c r="W49" s="173">
        <f t="shared" si="66"/>
        <v>12500000</v>
      </c>
      <c r="X49" s="173">
        <f t="shared" si="66"/>
        <v>12500000</v>
      </c>
      <c r="Y49" s="173">
        <f t="shared" si="66"/>
        <v>12500000</v>
      </c>
      <c r="Z49" s="173">
        <f t="shared" si="66"/>
        <v>12500000</v>
      </c>
      <c r="AA49" s="173">
        <f t="shared" si="66"/>
        <v>12500000</v>
      </c>
      <c r="AB49" s="173">
        <f t="shared" si="66"/>
        <v>12500000</v>
      </c>
      <c r="AC49" s="173">
        <f t="shared" si="66"/>
        <v>12500000</v>
      </c>
      <c r="AD49" s="173">
        <f t="shared" si="66"/>
        <v>12500000</v>
      </c>
      <c r="AE49" s="173">
        <f t="shared" si="66"/>
        <v>12500000</v>
      </c>
      <c r="AF49" s="173">
        <f t="shared" si="66"/>
        <v>12500000</v>
      </c>
      <c r="AG49" s="173">
        <f t="shared" si="66"/>
        <v>12500000</v>
      </c>
      <c r="AH49" s="173">
        <f t="shared" si="55"/>
        <v>12500000</v>
      </c>
      <c r="AI49" s="173">
        <f t="shared" si="56"/>
        <v>12500000</v>
      </c>
      <c r="AJ49" s="173">
        <f t="shared" si="57"/>
        <v>12500000</v>
      </c>
      <c r="AK49" s="173">
        <f t="shared" si="58"/>
        <v>12500000</v>
      </c>
      <c r="AL49" s="173">
        <f t="shared" si="59"/>
        <v>12500000</v>
      </c>
      <c r="AM49" s="173">
        <f t="shared" si="60"/>
        <v>12500000</v>
      </c>
      <c r="AN49" s="173">
        <f t="shared" si="61"/>
        <v>12500000</v>
      </c>
      <c r="AO49" s="235">
        <f t="shared" si="62"/>
        <v>12500000</v>
      </c>
      <c r="AP49" s="173"/>
      <c r="AQ49" s="173"/>
      <c r="AR49" s="173"/>
      <c r="AS49" s="173"/>
      <c r="AT49" s="173"/>
      <c r="AU49" s="173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0"/>
      <c r="CD49" s="160"/>
      <c r="CE49" s="160"/>
      <c r="CF49" s="160"/>
      <c r="CG49" s="160"/>
      <c r="CH49" s="160"/>
      <c r="CI49" s="160"/>
      <c r="CJ49" s="160"/>
      <c r="CK49" s="160"/>
      <c r="CL49" s="160"/>
      <c r="CM49" s="160"/>
      <c r="CN49" s="160"/>
      <c r="CO49" s="160"/>
      <c r="CP49" s="160"/>
      <c r="CQ49" s="160"/>
      <c r="CR49" s="160"/>
      <c r="CS49" s="160"/>
      <c r="CT49" s="160"/>
      <c r="CU49" s="160"/>
      <c r="CV49" s="160"/>
      <c r="CW49" s="160"/>
      <c r="CX49" s="160"/>
      <c r="CY49" s="160"/>
      <c r="CZ49" s="160"/>
      <c r="DA49" s="160"/>
      <c r="DB49" s="160"/>
      <c r="DC49" s="160"/>
      <c r="DD49" s="160"/>
      <c r="DE49" s="160"/>
      <c r="DF49" s="160"/>
      <c r="DG49" s="160"/>
      <c r="DH49" s="160"/>
      <c r="DI49" s="160"/>
      <c r="DJ49" s="160"/>
      <c r="DK49" s="160"/>
      <c r="DL49" s="160"/>
      <c r="DM49" s="160"/>
      <c r="DN49" s="160"/>
      <c r="DO49" s="160"/>
      <c r="DP49" s="160"/>
      <c r="DQ49" s="160"/>
      <c r="DR49" s="160"/>
      <c r="DS49" s="160"/>
      <c r="DT49" s="160"/>
      <c r="DU49" s="160"/>
      <c r="DV49" s="160"/>
      <c r="DW49" s="160"/>
    </row>
    <row r="50" spans="1:127" x14ac:dyDescent="0.35">
      <c r="A50" s="188"/>
      <c r="B50" s="204"/>
      <c r="C50" s="160"/>
      <c r="D50" s="160"/>
      <c r="E50" s="160"/>
      <c r="F50" s="160"/>
      <c r="G50" s="160"/>
      <c r="H50" s="160"/>
      <c r="I50" s="160"/>
      <c r="J50" s="160"/>
      <c r="K50" s="160"/>
      <c r="L50" s="203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203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  <c r="DO50" s="160"/>
      <c r="DP50" s="160"/>
      <c r="DQ50" s="160"/>
      <c r="DR50" s="160"/>
      <c r="DS50" s="160"/>
      <c r="DT50" s="160"/>
      <c r="DU50" s="160"/>
      <c r="DV50" s="160"/>
      <c r="DW50" s="160"/>
    </row>
    <row r="51" spans="1:127" x14ac:dyDescent="0.35">
      <c r="A51" s="234" t="s">
        <v>140</v>
      </c>
      <c r="B51" s="204"/>
      <c r="C51" s="160"/>
      <c r="D51" s="160">
        <v>2020</v>
      </c>
      <c r="E51" s="160">
        <f t="shared" ref="E51" si="67">D51+1</f>
        <v>2021</v>
      </c>
      <c r="F51" s="160">
        <f t="shared" ref="F51" si="68">E51+1</f>
        <v>2022</v>
      </c>
      <c r="G51" s="160">
        <f t="shared" ref="G51" si="69">F51+1</f>
        <v>2023</v>
      </c>
      <c r="H51" s="160">
        <f t="shared" ref="H51" si="70">G51+1</f>
        <v>2024</v>
      </c>
      <c r="I51" s="160">
        <f t="shared" ref="I51" si="71">H51+1</f>
        <v>2025</v>
      </c>
      <c r="J51" s="160">
        <f t="shared" ref="J51" si="72">I51+1</f>
        <v>2026</v>
      </c>
      <c r="K51" s="160">
        <f t="shared" ref="K51" si="73">J51+1</f>
        <v>2027</v>
      </c>
      <c r="L51" s="203">
        <f t="shared" ref="L51" si="74">K51+1</f>
        <v>2028</v>
      </c>
      <c r="M51" s="160">
        <f t="shared" ref="M51" si="75">L51+1</f>
        <v>2029</v>
      </c>
      <c r="N51" s="160">
        <f t="shared" ref="N51" si="76">M51+1</f>
        <v>2030</v>
      </c>
      <c r="O51" s="160">
        <f t="shared" ref="O51" si="77">N51+1</f>
        <v>2031</v>
      </c>
      <c r="P51" s="160">
        <f t="shared" ref="P51" si="78">O51+1</f>
        <v>2032</v>
      </c>
      <c r="Q51" s="160">
        <f t="shared" ref="Q51" si="79">P51+1</f>
        <v>2033</v>
      </c>
      <c r="R51" s="160">
        <f t="shared" ref="R51" si="80">Q51+1</f>
        <v>2034</v>
      </c>
      <c r="S51" s="160">
        <f t="shared" ref="S51" si="81">R51+1</f>
        <v>2035</v>
      </c>
      <c r="T51" s="160">
        <f t="shared" ref="T51" si="82">S51+1</f>
        <v>2036</v>
      </c>
      <c r="U51" s="160">
        <f t="shared" ref="U51" si="83">T51+1</f>
        <v>2037</v>
      </c>
      <c r="V51" s="160">
        <f t="shared" ref="V51" si="84">U51+1</f>
        <v>2038</v>
      </c>
      <c r="W51" s="160">
        <f t="shared" ref="W51" si="85">V51+1</f>
        <v>2039</v>
      </c>
      <c r="X51" s="160">
        <f t="shared" ref="X51" si="86">W51+1</f>
        <v>2040</v>
      </c>
      <c r="Y51" s="160">
        <f t="shared" ref="Y51" si="87">X51+1</f>
        <v>2041</v>
      </c>
      <c r="Z51" s="160">
        <f t="shared" ref="Z51" si="88">Y51+1</f>
        <v>2042</v>
      </c>
      <c r="AA51" s="160">
        <f t="shared" ref="AA51" si="89">Z51+1</f>
        <v>2043</v>
      </c>
      <c r="AB51" s="160">
        <f t="shared" ref="AB51" si="90">AA51+1</f>
        <v>2044</v>
      </c>
      <c r="AC51" s="160">
        <f t="shared" ref="AC51" si="91">AB51+1</f>
        <v>2045</v>
      </c>
      <c r="AD51" s="160">
        <f t="shared" ref="AD51" si="92">AC51+1</f>
        <v>2046</v>
      </c>
      <c r="AE51" s="160">
        <f t="shared" ref="AE51" si="93">AD51+1</f>
        <v>2047</v>
      </c>
      <c r="AF51" s="160">
        <f t="shared" ref="AF51" si="94">AE51+1</f>
        <v>2048</v>
      </c>
      <c r="AG51" s="160">
        <f t="shared" ref="AG51" si="95">AF51+1</f>
        <v>2049</v>
      </c>
      <c r="AH51" s="160">
        <f t="shared" ref="AH51" si="96">AG51+1</f>
        <v>2050</v>
      </c>
      <c r="AI51" s="160">
        <f t="shared" ref="AI51" si="97">AH51+1</f>
        <v>2051</v>
      </c>
      <c r="AJ51" s="160">
        <f t="shared" ref="AJ51" si="98">AI51+1</f>
        <v>2052</v>
      </c>
      <c r="AK51" s="160">
        <f t="shared" ref="AK51" si="99">AJ51+1</f>
        <v>2053</v>
      </c>
      <c r="AL51" s="160">
        <f t="shared" ref="AL51" si="100">AK51+1</f>
        <v>2054</v>
      </c>
      <c r="AM51" s="160">
        <f t="shared" ref="AM51" si="101">AL51+1</f>
        <v>2055</v>
      </c>
      <c r="AN51" s="160">
        <f t="shared" ref="AN51" si="102">AM51+1</f>
        <v>2056</v>
      </c>
      <c r="AO51" s="203">
        <f t="shared" ref="AO51" si="103">AN51+1</f>
        <v>2057</v>
      </c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  <c r="DO51" s="160"/>
      <c r="DP51" s="160"/>
      <c r="DQ51" s="160"/>
      <c r="DR51" s="160"/>
      <c r="DS51" s="160"/>
      <c r="DT51" s="160"/>
      <c r="DU51" s="160"/>
      <c r="DV51" s="160"/>
      <c r="DW51" s="160"/>
    </row>
    <row r="52" spans="1:127" x14ac:dyDescent="0.35">
      <c r="A52" s="191" t="s">
        <v>34</v>
      </c>
      <c r="B52" s="227" t="s">
        <v>189</v>
      </c>
      <c r="C52" s="160"/>
      <c r="D52" s="174">
        <v>17.8</v>
      </c>
      <c r="E52" s="174">
        <f>D52</f>
        <v>17.8</v>
      </c>
      <c r="F52" s="174">
        <f t="shared" ref="F52:AV53" si="104">E52</f>
        <v>17.8</v>
      </c>
      <c r="G52" s="174">
        <f t="shared" si="104"/>
        <v>17.8</v>
      </c>
      <c r="H52" s="174">
        <f t="shared" ref="H52" si="105">G52</f>
        <v>17.8</v>
      </c>
      <c r="I52" s="174">
        <f t="shared" ref="I52" si="106">H52</f>
        <v>17.8</v>
      </c>
      <c r="J52" s="174">
        <f t="shared" ref="J52" si="107">I52</f>
        <v>17.8</v>
      </c>
      <c r="K52" s="174">
        <f t="shared" ref="K52" si="108">J52</f>
        <v>17.8</v>
      </c>
      <c r="L52" s="174">
        <f t="shared" ref="L52" si="109">K52</f>
        <v>17.8</v>
      </c>
      <c r="M52" s="174">
        <f t="shared" ref="M52" si="110">L52</f>
        <v>17.8</v>
      </c>
      <c r="N52" s="174">
        <f t="shared" ref="N52" si="111">M52</f>
        <v>17.8</v>
      </c>
      <c r="O52" s="174">
        <f t="shared" ref="O52" si="112">N52</f>
        <v>17.8</v>
      </c>
      <c r="P52" s="174">
        <f t="shared" ref="P52" si="113">O52</f>
        <v>17.8</v>
      </c>
      <c r="Q52" s="174">
        <f t="shared" ref="Q52" si="114">P52</f>
        <v>17.8</v>
      </c>
      <c r="R52" s="174">
        <f t="shared" ref="R52" si="115">Q52</f>
        <v>17.8</v>
      </c>
      <c r="S52" s="174">
        <f t="shared" ref="S52" si="116">R52</f>
        <v>17.8</v>
      </c>
      <c r="T52" s="174">
        <f t="shared" ref="T52" si="117">S52</f>
        <v>17.8</v>
      </c>
      <c r="U52" s="174">
        <f t="shared" ref="U52" si="118">T52</f>
        <v>17.8</v>
      </c>
      <c r="V52" s="174">
        <f t="shared" ref="V52" si="119">U52</f>
        <v>17.8</v>
      </c>
      <c r="W52" s="174">
        <f t="shared" ref="W52" si="120">V52</f>
        <v>17.8</v>
      </c>
      <c r="X52" s="174">
        <f t="shared" ref="X52" si="121">W52</f>
        <v>17.8</v>
      </c>
      <c r="Y52" s="174">
        <f t="shared" ref="Y52" si="122">X52</f>
        <v>17.8</v>
      </c>
      <c r="Z52" s="174">
        <f t="shared" ref="Z52" si="123">Y52</f>
        <v>17.8</v>
      </c>
      <c r="AA52" s="174">
        <f t="shared" ref="AA52" si="124">Z52</f>
        <v>17.8</v>
      </c>
      <c r="AB52" s="174">
        <f t="shared" ref="AB52" si="125">AA52</f>
        <v>17.8</v>
      </c>
      <c r="AC52" s="174">
        <f t="shared" ref="AC52" si="126">AB52</f>
        <v>17.8</v>
      </c>
      <c r="AD52" s="174">
        <f t="shared" ref="AD52" si="127">AC52</f>
        <v>17.8</v>
      </c>
      <c r="AE52" s="174">
        <f t="shared" ref="AE52" si="128">AD52</f>
        <v>17.8</v>
      </c>
      <c r="AF52" s="174">
        <f t="shared" ref="AF52" si="129">AE52</f>
        <v>17.8</v>
      </c>
      <c r="AG52" s="174">
        <f t="shared" ref="AG52" si="130">AF52</f>
        <v>17.8</v>
      </c>
      <c r="AH52" s="174">
        <f t="shared" ref="AH52" si="131">AG52</f>
        <v>17.8</v>
      </c>
      <c r="AI52" s="174">
        <f t="shared" ref="AI52" si="132">AH52</f>
        <v>17.8</v>
      </c>
      <c r="AJ52" s="174">
        <f t="shared" ref="AJ52" si="133">AI52</f>
        <v>17.8</v>
      </c>
      <c r="AK52" s="174">
        <f t="shared" ref="AK52" si="134">AJ52</f>
        <v>17.8</v>
      </c>
      <c r="AL52" s="174">
        <f t="shared" ref="AL52" si="135">AK52</f>
        <v>17.8</v>
      </c>
      <c r="AM52" s="174">
        <f t="shared" ref="AM52" si="136">AL52</f>
        <v>17.8</v>
      </c>
      <c r="AN52" s="174">
        <f t="shared" ref="AN52" si="137">AM52</f>
        <v>17.8</v>
      </c>
      <c r="AO52" s="236">
        <f t="shared" ref="AO52" si="138">AN52</f>
        <v>17.8</v>
      </c>
      <c r="AP52" s="174"/>
      <c r="AQ52" s="174"/>
      <c r="AR52" s="174"/>
      <c r="AS52" s="174"/>
      <c r="AT52" s="174"/>
      <c r="AU52" s="174"/>
      <c r="AV52" s="174">
        <f t="shared" si="104"/>
        <v>0</v>
      </c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60"/>
      <c r="DH52" s="160"/>
      <c r="DI52" s="160"/>
      <c r="DJ52" s="160"/>
      <c r="DK52" s="160"/>
      <c r="DL52" s="160"/>
      <c r="DM52" s="160"/>
      <c r="DN52" s="160"/>
      <c r="DO52" s="160"/>
      <c r="DP52" s="160"/>
      <c r="DQ52" s="160"/>
      <c r="DR52" s="160"/>
      <c r="DS52" s="160"/>
      <c r="DT52" s="160"/>
      <c r="DU52" s="160"/>
      <c r="DV52" s="160"/>
      <c r="DW52" s="160"/>
    </row>
    <row r="53" spans="1:127" x14ac:dyDescent="0.35">
      <c r="A53" s="191" t="s">
        <v>35</v>
      </c>
      <c r="B53" s="227" t="s">
        <v>189</v>
      </c>
      <c r="C53" s="160"/>
      <c r="D53" s="174">
        <v>32</v>
      </c>
      <c r="E53" s="174">
        <f t="shared" ref="E53:F53" si="139">D53</f>
        <v>32</v>
      </c>
      <c r="F53" s="174">
        <f t="shared" si="139"/>
        <v>32</v>
      </c>
      <c r="G53" s="174">
        <v>33.5</v>
      </c>
      <c r="H53" s="174">
        <v>33.5</v>
      </c>
      <c r="I53" s="174">
        <v>33.5</v>
      </c>
      <c r="J53" s="174">
        <v>33.5</v>
      </c>
      <c r="K53" s="174">
        <v>33.5</v>
      </c>
      <c r="L53" s="174">
        <v>33.5</v>
      </c>
      <c r="M53" s="174">
        <v>33.5</v>
      </c>
      <c r="N53" s="174">
        <v>33.5</v>
      </c>
      <c r="O53" s="174">
        <v>33.5</v>
      </c>
      <c r="P53" s="174">
        <v>33.5</v>
      </c>
      <c r="Q53" s="174">
        <v>33.5</v>
      </c>
      <c r="R53" s="174">
        <v>33.5</v>
      </c>
      <c r="S53" s="174">
        <v>33.5</v>
      </c>
      <c r="T53" s="174">
        <v>33.5</v>
      </c>
      <c r="U53" s="174">
        <v>33.5</v>
      </c>
      <c r="V53" s="174">
        <v>33.5</v>
      </c>
      <c r="W53" s="174">
        <v>33.5</v>
      </c>
      <c r="X53" s="174">
        <v>33.5</v>
      </c>
      <c r="Y53" s="174">
        <v>33.5</v>
      </c>
      <c r="Z53" s="174">
        <v>33.5</v>
      </c>
      <c r="AA53" s="174">
        <v>33.5</v>
      </c>
      <c r="AB53" s="174">
        <v>33.5</v>
      </c>
      <c r="AC53" s="174">
        <v>33.5</v>
      </c>
      <c r="AD53" s="174">
        <v>33.5</v>
      </c>
      <c r="AE53" s="174">
        <v>33.5</v>
      </c>
      <c r="AF53" s="174">
        <v>33.5</v>
      </c>
      <c r="AG53" s="174">
        <v>33.5</v>
      </c>
      <c r="AH53" s="174">
        <v>33.5</v>
      </c>
      <c r="AI53" s="174">
        <v>33.5</v>
      </c>
      <c r="AJ53" s="174">
        <v>33.5</v>
      </c>
      <c r="AK53" s="174">
        <v>33.5</v>
      </c>
      <c r="AL53" s="174">
        <v>33.5</v>
      </c>
      <c r="AM53" s="174">
        <v>33.5</v>
      </c>
      <c r="AN53" s="174">
        <v>33.5</v>
      </c>
      <c r="AO53" s="236">
        <v>33.5</v>
      </c>
      <c r="AP53" s="174"/>
      <c r="AQ53" s="174"/>
      <c r="AR53" s="174"/>
      <c r="AS53" s="174"/>
      <c r="AT53" s="174"/>
      <c r="AU53" s="174"/>
      <c r="AV53" s="174">
        <f t="shared" si="104"/>
        <v>0</v>
      </c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  <c r="CN53" s="160"/>
      <c r="CO53" s="160"/>
      <c r="CP53" s="160"/>
      <c r="CQ53" s="160"/>
      <c r="CR53" s="160"/>
      <c r="CS53" s="160"/>
      <c r="CT53" s="160"/>
      <c r="CU53" s="160"/>
      <c r="CV53" s="160"/>
      <c r="CW53" s="160"/>
      <c r="CX53" s="160"/>
      <c r="CY53" s="160"/>
      <c r="CZ53" s="160"/>
      <c r="DA53" s="160"/>
      <c r="DB53" s="160"/>
      <c r="DC53" s="160"/>
      <c r="DD53" s="160"/>
      <c r="DE53" s="160"/>
      <c r="DF53" s="160"/>
      <c r="DG53" s="160"/>
      <c r="DH53" s="160"/>
      <c r="DI53" s="160"/>
      <c r="DJ53" s="160"/>
      <c r="DK53" s="160"/>
      <c r="DL53" s="160"/>
      <c r="DM53" s="160"/>
      <c r="DN53" s="160"/>
      <c r="DO53" s="160"/>
      <c r="DP53" s="160"/>
      <c r="DQ53" s="160"/>
      <c r="DR53" s="160"/>
      <c r="DS53" s="160"/>
      <c r="DT53" s="160"/>
      <c r="DU53" s="160"/>
      <c r="DV53" s="160"/>
      <c r="DW53" s="160"/>
    </row>
    <row r="54" spans="1:127" x14ac:dyDescent="0.35">
      <c r="A54" s="191" t="s">
        <v>107</v>
      </c>
      <c r="B54" s="227" t="s">
        <v>189</v>
      </c>
      <c r="C54" s="160" t="s">
        <v>138</v>
      </c>
      <c r="D54" s="237">
        <v>32.4</v>
      </c>
      <c r="E54" s="237">
        <v>32.4</v>
      </c>
      <c r="F54" s="237">
        <v>32.4</v>
      </c>
      <c r="G54" s="237">
        <v>35.799999999999997</v>
      </c>
      <c r="H54" s="237">
        <v>35.799999999999997</v>
      </c>
      <c r="I54" s="237">
        <v>35.799999999999997</v>
      </c>
      <c r="J54" s="237">
        <v>35.799999999999997</v>
      </c>
      <c r="K54" s="237">
        <v>35.799999999999997</v>
      </c>
      <c r="L54" s="237">
        <v>35.799999999999997</v>
      </c>
      <c r="M54" s="237">
        <v>35.799999999999997</v>
      </c>
      <c r="N54" s="237">
        <v>35.799999999999997</v>
      </c>
      <c r="O54" s="237">
        <v>35.799999999999997</v>
      </c>
      <c r="P54" s="237">
        <v>35.799999999999997</v>
      </c>
      <c r="Q54" s="237">
        <v>35.799999999999997</v>
      </c>
      <c r="R54" s="237">
        <v>35.799999999999997</v>
      </c>
      <c r="S54" s="237">
        <v>35.799999999999997</v>
      </c>
      <c r="T54" s="237">
        <v>35.799999999999997</v>
      </c>
      <c r="U54" s="237">
        <v>35.799999999999997</v>
      </c>
      <c r="V54" s="237">
        <v>35.799999999999997</v>
      </c>
      <c r="W54" s="237">
        <v>35.799999999999997</v>
      </c>
      <c r="X54" s="237">
        <v>35.799999999999997</v>
      </c>
      <c r="Y54" s="237">
        <v>35.799999999999997</v>
      </c>
      <c r="Z54" s="237">
        <v>35.799999999999997</v>
      </c>
      <c r="AA54" s="237">
        <v>35.799999999999997</v>
      </c>
      <c r="AB54" s="237">
        <v>35.799999999999997</v>
      </c>
      <c r="AC54" s="237">
        <v>35.799999999999997</v>
      </c>
      <c r="AD54" s="237">
        <v>35.799999999999997</v>
      </c>
      <c r="AE54" s="237">
        <v>35.799999999999997</v>
      </c>
      <c r="AF54" s="237">
        <v>35.799999999999997</v>
      </c>
      <c r="AG54" s="237">
        <v>35.799999999999997</v>
      </c>
      <c r="AH54" s="237">
        <v>35.799999999999997</v>
      </c>
      <c r="AI54" s="237">
        <v>35.799999999999997</v>
      </c>
      <c r="AJ54" s="237">
        <v>35.799999999999997</v>
      </c>
      <c r="AK54" s="237">
        <v>35.799999999999997</v>
      </c>
      <c r="AL54" s="237">
        <v>35.799999999999997</v>
      </c>
      <c r="AM54" s="237">
        <v>35.799999999999997</v>
      </c>
      <c r="AN54" s="237">
        <v>35.799999999999997</v>
      </c>
      <c r="AO54" s="238">
        <v>35.799999999999997</v>
      </c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60"/>
      <c r="CN54" s="160"/>
      <c r="CO54" s="160"/>
      <c r="CP54" s="160"/>
      <c r="CQ54" s="160"/>
      <c r="CR54" s="160"/>
      <c r="CS54" s="160"/>
      <c r="CT54" s="160"/>
      <c r="CU54" s="160"/>
      <c r="CV54" s="160"/>
      <c r="CW54" s="160"/>
      <c r="CX54" s="160"/>
      <c r="CY54" s="160"/>
      <c r="CZ54" s="160"/>
      <c r="DA54" s="160"/>
      <c r="DB54" s="160"/>
      <c r="DC54" s="160"/>
      <c r="DD54" s="160"/>
      <c r="DE54" s="160"/>
      <c r="DF54" s="160"/>
      <c r="DG54" s="160"/>
      <c r="DH54" s="160"/>
      <c r="DI54" s="160"/>
      <c r="DJ54" s="160"/>
      <c r="DK54" s="160"/>
      <c r="DL54" s="160"/>
      <c r="DM54" s="160"/>
      <c r="DN54" s="160"/>
      <c r="DO54" s="160"/>
      <c r="DP54" s="160"/>
      <c r="DQ54" s="160"/>
      <c r="DR54" s="160"/>
      <c r="DS54" s="160"/>
      <c r="DT54" s="160"/>
      <c r="DU54" s="160"/>
      <c r="DV54" s="160"/>
      <c r="DW54" s="160"/>
    </row>
    <row r="55" spans="1:127" ht="15" thickBot="1" x14ac:dyDescent="0.4">
      <c r="A55" s="239" t="s">
        <v>154</v>
      </c>
      <c r="B55" s="240" t="s">
        <v>189</v>
      </c>
      <c r="C55" s="209" t="s">
        <v>138</v>
      </c>
      <c r="D55" s="241">
        <v>50.7</v>
      </c>
      <c r="E55" s="241">
        <v>50.7</v>
      </c>
      <c r="F55" s="241">
        <v>50.7</v>
      </c>
      <c r="G55" s="241">
        <v>63.3</v>
      </c>
      <c r="H55" s="241">
        <v>63.3</v>
      </c>
      <c r="I55" s="241">
        <v>63.3</v>
      </c>
      <c r="J55" s="241">
        <v>63.3</v>
      </c>
      <c r="K55" s="241">
        <v>63.3</v>
      </c>
      <c r="L55" s="241">
        <v>63.3</v>
      </c>
      <c r="M55" s="241">
        <v>63.3</v>
      </c>
      <c r="N55" s="241">
        <v>63.3</v>
      </c>
      <c r="O55" s="241">
        <v>63.3</v>
      </c>
      <c r="P55" s="241">
        <v>63.3</v>
      </c>
      <c r="Q55" s="241">
        <v>63.3</v>
      </c>
      <c r="R55" s="241">
        <v>63.3</v>
      </c>
      <c r="S55" s="241">
        <v>63.3</v>
      </c>
      <c r="T55" s="241">
        <v>63.3</v>
      </c>
      <c r="U55" s="241">
        <v>63.3</v>
      </c>
      <c r="V55" s="241">
        <v>63.3</v>
      </c>
      <c r="W55" s="241">
        <v>63.3</v>
      </c>
      <c r="X55" s="241">
        <v>63.3</v>
      </c>
      <c r="Y55" s="241">
        <v>63.3</v>
      </c>
      <c r="Z55" s="241">
        <v>63.3</v>
      </c>
      <c r="AA55" s="241">
        <v>63.3</v>
      </c>
      <c r="AB55" s="241">
        <v>63.3</v>
      </c>
      <c r="AC55" s="241">
        <v>63.3</v>
      </c>
      <c r="AD55" s="241">
        <v>63.3</v>
      </c>
      <c r="AE55" s="241">
        <v>63.3</v>
      </c>
      <c r="AF55" s="241">
        <v>63.3</v>
      </c>
      <c r="AG55" s="241">
        <v>63.3</v>
      </c>
      <c r="AH55" s="241">
        <v>63.3</v>
      </c>
      <c r="AI55" s="241">
        <v>63.3</v>
      </c>
      <c r="AJ55" s="241">
        <v>63.3</v>
      </c>
      <c r="AK55" s="241">
        <v>63.3</v>
      </c>
      <c r="AL55" s="241">
        <v>63.3</v>
      </c>
      <c r="AM55" s="241">
        <v>63.3</v>
      </c>
      <c r="AN55" s="241">
        <v>63.3</v>
      </c>
      <c r="AO55" s="242">
        <v>63.3</v>
      </c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C55" s="160"/>
      <c r="CD55" s="160"/>
      <c r="CE55" s="160"/>
      <c r="CF55" s="160"/>
      <c r="CG55" s="160"/>
      <c r="CH55" s="160"/>
      <c r="CI55" s="160"/>
      <c r="CJ55" s="160"/>
      <c r="CK55" s="160"/>
      <c r="CL55" s="160"/>
      <c r="CM55" s="160"/>
      <c r="CN55" s="160"/>
      <c r="CO55" s="160"/>
      <c r="CP55" s="160"/>
      <c r="CQ55" s="160"/>
      <c r="CR55" s="160"/>
      <c r="CS55" s="160"/>
      <c r="CT55" s="160"/>
      <c r="CU55" s="160"/>
      <c r="CV55" s="160"/>
      <c r="CW55" s="160"/>
      <c r="CX55" s="160"/>
      <c r="CY55" s="160"/>
      <c r="CZ55" s="160"/>
      <c r="DA55" s="160"/>
      <c r="DB55" s="160"/>
      <c r="DC55" s="160"/>
      <c r="DD55" s="160"/>
      <c r="DE55" s="160"/>
      <c r="DF55" s="160"/>
      <c r="DG55" s="160"/>
      <c r="DH55" s="160"/>
      <c r="DI55" s="160"/>
      <c r="DJ55" s="160"/>
      <c r="DK55" s="160"/>
      <c r="DL55" s="160"/>
      <c r="DM55" s="160"/>
      <c r="DN55" s="160"/>
      <c r="DO55" s="160"/>
      <c r="DP55" s="160"/>
      <c r="DQ55" s="160"/>
      <c r="DR55" s="160"/>
      <c r="DS55" s="160"/>
      <c r="DT55" s="160"/>
      <c r="DU55" s="160"/>
      <c r="DV55" s="160"/>
      <c r="DW55" s="160"/>
    </row>
    <row r="56" spans="1:127" x14ac:dyDescent="0.35">
      <c r="A56" s="160"/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  <c r="BT56" s="160"/>
      <c r="BU56" s="160"/>
      <c r="BV56" s="160"/>
      <c r="BW56" s="160"/>
      <c r="BX56" s="160"/>
      <c r="BY56" s="160"/>
      <c r="BZ56" s="160"/>
      <c r="CA56" s="160"/>
      <c r="CB56" s="160"/>
      <c r="CC56" s="160"/>
      <c r="CD56" s="160"/>
      <c r="CE56" s="160"/>
      <c r="CF56" s="160"/>
      <c r="CG56" s="160"/>
      <c r="CH56" s="160"/>
      <c r="CI56" s="160"/>
      <c r="CJ56" s="160"/>
      <c r="CK56" s="160"/>
      <c r="CL56" s="160"/>
      <c r="CM56" s="160"/>
      <c r="CN56" s="160"/>
      <c r="CO56" s="160"/>
      <c r="CP56" s="160"/>
      <c r="CQ56" s="160"/>
      <c r="CR56" s="160"/>
      <c r="CS56" s="160"/>
      <c r="CT56" s="160"/>
      <c r="CU56" s="160"/>
      <c r="CV56" s="160"/>
      <c r="CW56" s="160"/>
      <c r="CX56" s="160"/>
      <c r="CY56" s="160"/>
      <c r="CZ56" s="160"/>
      <c r="DA56" s="160"/>
      <c r="DB56" s="160"/>
      <c r="DC56" s="160"/>
      <c r="DD56" s="160"/>
      <c r="DE56" s="160"/>
      <c r="DF56" s="160"/>
      <c r="DG56" s="160"/>
      <c r="DH56" s="160"/>
      <c r="DI56" s="160"/>
      <c r="DJ56" s="160"/>
      <c r="DK56" s="160"/>
      <c r="DL56" s="160"/>
      <c r="DM56" s="160"/>
      <c r="DN56" s="160"/>
      <c r="DO56" s="160"/>
      <c r="DP56" s="160"/>
      <c r="DQ56" s="160"/>
      <c r="DR56" s="160"/>
      <c r="DS56" s="160"/>
      <c r="DT56" s="160"/>
      <c r="DU56" s="160"/>
      <c r="DV56" s="160"/>
      <c r="DW56" s="160"/>
    </row>
    <row r="57" spans="1:127" x14ac:dyDescent="0.35">
      <c r="A57" s="160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L57" s="160"/>
      <c r="DM57" s="160"/>
      <c r="DN57" s="160"/>
      <c r="DO57" s="160"/>
      <c r="DP57" s="160"/>
      <c r="DQ57" s="160"/>
      <c r="DR57" s="160"/>
      <c r="DS57" s="160"/>
      <c r="DT57" s="160"/>
      <c r="DU57" s="160"/>
      <c r="DV57" s="160"/>
      <c r="DW57" s="160"/>
    </row>
    <row r="58" spans="1:127" x14ac:dyDescent="0.35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/>
      <c r="BU58" s="160"/>
      <c r="BV58" s="160"/>
      <c r="BW58" s="160"/>
      <c r="BX58" s="160"/>
      <c r="BY58" s="160"/>
      <c r="BZ58" s="160"/>
      <c r="CA58" s="160"/>
      <c r="CB58" s="160"/>
      <c r="CC58" s="160"/>
      <c r="CD58" s="160"/>
      <c r="CE58" s="160"/>
      <c r="CF58" s="160"/>
      <c r="CG58" s="160"/>
      <c r="CH58" s="160"/>
      <c r="CI58" s="160"/>
      <c r="CJ58" s="160"/>
      <c r="CK58" s="160"/>
      <c r="CL58" s="160"/>
      <c r="CM58" s="160"/>
      <c r="CN58" s="160"/>
      <c r="CO58" s="160"/>
      <c r="CP58" s="160"/>
      <c r="CQ58" s="160"/>
      <c r="CR58" s="160"/>
      <c r="CS58" s="160"/>
      <c r="CT58" s="160"/>
      <c r="CU58" s="160"/>
      <c r="CV58" s="160"/>
      <c r="CW58" s="160"/>
      <c r="CX58" s="160"/>
      <c r="CY58" s="160"/>
      <c r="CZ58" s="160"/>
      <c r="DA58" s="160"/>
      <c r="DB58" s="160"/>
      <c r="DC58" s="160"/>
      <c r="DD58" s="160"/>
      <c r="DE58" s="160"/>
      <c r="DF58" s="160"/>
      <c r="DG58" s="160"/>
      <c r="DH58" s="160"/>
      <c r="DI58" s="160"/>
      <c r="DJ58" s="160"/>
      <c r="DK58" s="160"/>
      <c r="DL58" s="160"/>
      <c r="DM58" s="160"/>
      <c r="DN58" s="160"/>
      <c r="DO58" s="160"/>
      <c r="DP58" s="160"/>
      <c r="DQ58" s="160"/>
      <c r="DR58" s="160"/>
      <c r="DS58" s="160"/>
      <c r="DT58" s="160"/>
      <c r="DU58" s="160"/>
      <c r="DV58" s="160"/>
      <c r="DW58" s="160"/>
    </row>
    <row r="59" spans="1:127" x14ac:dyDescent="0.35">
      <c r="A59" s="160"/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  <c r="BS59" s="160"/>
      <c r="BT59" s="160"/>
      <c r="BU59" s="160"/>
      <c r="BV59" s="160"/>
      <c r="BW59" s="160"/>
      <c r="BX59" s="160"/>
      <c r="BY59" s="160"/>
      <c r="BZ59" s="160"/>
      <c r="CA59" s="160"/>
      <c r="CB59" s="160"/>
      <c r="CC59" s="160"/>
      <c r="CD59" s="160"/>
      <c r="CE59" s="160"/>
      <c r="CF59" s="160"/>
      <c r="CG59" s="160"/>
      <c r="CH59" s="160"/>
      <c r="CI59" s="160"/>
      <c r="CJ59" s="160"/>
      <c r="CK59" s="160"/>
      <c r="CL59" s="160"/>
      <c r="CM59" s="160"/>
      <c r="CN59" s="160"/>
      <c r="CO59" s="160"/>
      <c r="CP59" s="160"/>
      <c r="CQ59" s="160"/>
      <c r="CR59" s="160"/>
      <c r="CS59" s="160"/>
      <c r="CT59" s="160"/>
      <c r="CU59" s="160"/>
      <c r="CV59" s="160"/>
      <c r="CW59" s="160"/>
      <c r="CX59" s="160"/>
      <c r="CY59" s="160"/>
      <c r="CZ59" s="160"/>
      <c r="DA59" s="160"/>
      <c r="DB59" s="160"/>
      <c r="DC59" s="160"/>
      <c r="DD59" s="160"/>
      <c r="DE59" s="160"/>
      <c r="DF59" s="160"/>
      <c r="DG59" s="160"/>
      <c r="DH59" s="160"/>
      <c r="DI59" s="160"/>
      <c r="DJ59" s="160"/>
      <c r="DK59" s="160"/>
      <c r="DL59" s="160"/>
      <c r="DM59" s="160"/>
      <c r="DN59" s="160"/>
      <c r="DO59" s="160"/>
      <c r="DP59" s="160"/>
      <c r="DQ59" s="160"/>
      <c r="DR59" s="160"/>
      <c r="DS59" s="160"/>
      <c r="DT59" s="160"/>
      <c r="DU59" s="160"/>
      <c r="DV59" s="160"/>
      <c r="DW59" s="160"/>
    </row>
    <row r="60" spans="1:127" x14ac:dyDescent="0.35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  <c r="BS60" s="160"/>
      <c r="BT60" s="160"/>
      <c r="BU60" s="160"/>
      <c r="BV60" s="160"/>
      <c r="BW60" s="160"/>
      <c r="BX60" s="160"/>
      <c r="BY60" s="160"/>
      <c r="BZ60" s="160"/>
      <c r="CA60" s="160"/>
      <c r="CB60" s="160"/>
      <c r="CC60" s="160"/>
      <c r="CD60" s="160"/>
      <c r="CE60" s="160"/>
      <c r="CF60" s="160"/>
      <c r="CG60" s="160"/>
      <c r="CH60" s="160"/>
      <c r="CI60" s="160"/>
      <c r="CJ60" s="160"/>
      <c r="CK60" s="160"/>
      <c r="CL60" s="160"/>
      <c r="CM60" s="160"/>
      <c r="CN60" s="160"/>
      <c r="CO60" s="160"/>
      <c r="CP60" s="160"/>
      <c r="CQ60" s="160"/>
      <c r="CR60" s="160"/>
      <c r="CS60" s="160"/>
      <c r="CT60" s="160"/>
      <c r="CU60" s="160"/>
      <c r="CV60" s="160"/>
      <c r="CW60" s="160"/>
      <c r="CX60" s="160"/>
      <c r="CY60" s="160"/>
      <c r="CZ60" s="160"/>
      <c r="DA60" s="160"/>
      <c r="DB60" s="160"/>
      <c r="DC60" s="160"/>
      <c r="DD60" s="160"/>
      <c r="DE60" s="160"/>
      <c r="DF60" s="160"/>
      <c r="DG60" s="160"/>
      <c r="DH60" s="160"/>
      <c r="DI60" s="160"/>
      <c r="DJ60" s="160"/>
      <c r="DK60" s="160"/>
      <c r="DL60" s="160"/>
      <c r="DM60" s="160"/>
      <c r="DN60" s="160"/>
      <c r="DO60" s="160"/>
      <c r="DP60" s="160"/>
      <c r="DQ60" s="160"/>
      <c r="DR60" s="160"/>
      <c r="DS60" s="160"/>
      <c r="DT60" s="160"/>
      <c r="DU60" s="160"/>
      <c r="DV60" s="160"/>
      <c r="DW60" s="160"/>
    </row>
    <row r="61" spans="1:127" x14ac:dyDescent="0.35">
      <c r="A61" s="160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  <c r="BL61" s="160"/>
      <c r="BM61" s="160"/>
      <c r="BN61" s="160"/>
      <c r="BO61" s="160"/>
      <c r="BP61" s="160"/>
      <c r="BQ61" s="160"/>
      <c r="BR61" s="160"/>
      <c r="BS61" s="160"/>
      <c r="BT61" s="160"/>
      <c r="BU61" s="160"/>
      <c r="BV61" s="160"/>
      <c r="BW61" s="160"/>
      <c r="BX61" s="160"/>
      <c r="BY61" s="160"/>
      <c r="BZ61" s="160"/>
      <c r="CA61" s="160"/>
      <c r="CB61" s="160"/>
      <c r="CC61" s="160"/>
      <c r="CD61" s="160"/>
      <c r="CE61" s="160"/>
      <c r="CF61" s="160"/>
      <c r="CG61" s="160"/>
      <c r="CH61" s="160"/>
      <c r="CI61" s="160"/>
      <c r="CJ61" s="160"/>
      <c r="CK61" s="160"/>
      <c r="CL61" s="160"/>
      <c r="CM61" s="160"/>
      <c r="CN61" s="160"/>
      <c r="CO61" s="160"/>
      <c r="CP61" s="160"/>
      <c r="CQ61" s="160"/>
      <c r="CR61" s="160"/>
      <c r="CS61" s="160"/>
      <c r="CT61" s="160"/>
      <c r="CU61" s="160"/>
      <c r="CV61" s="160"/>
      <c r="CW61" s="160"/>
      <c r="CX61" s="160"/>
      <c r="CY61" s="160"/>
      <c r="CZ61" s="160"/>
      <c r="DA61" s="160"/>
      <c r="DB61" s="160"/>
      <c r="DC61" s="160"/>
      <c r="DD61" s="160"/>
      <c r="DE61" s="160"/>
      <c r="DF61" s="160"/>
      <c r="DG61" s="160"/>
      <c r="DH61" s="160"/>
      <c r="DI61" s="160"/>
      <c r="DJ61" s="160"/>
      <c r="DK61" s="160"/>
      <c r="DL61" s="160"/>
      <c r="DM61" s="160"/>
      <c r="DN61" s="160"/>
      <c r="DO61" s="160"/>
      <c r="DP61" s="160"/>
      <c r="DQ61" s="160"/>
      <c r="DR61" s="160"/>
      <c r="DS61" s="160"/>
      <c r="DT61" s="160"/>
      <c r="DU61" s="160"/>
      <c r="DV61" s="160"/>
      <c r="DW61" s="160"/>
    </row>
    <row r="62" spans="1:127" x14ac:dyDescent="0.35">
      <c r="A62" s="160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0"/>
      <c r="BR62" s="160"/>
      <c r="BS62" s="160"/>
      <c r="BT62" s="160"/>
      <c r="BU62" s="160"/>
      <c r="BV62" s="160"/>
      <c r="BW62" s="160"/>
      <c r="BX62" s="160"/>
      <c r="BY62" s="160"/>
      <c r="BZ62" s="160"/>
      <c r="CA62" s="160"/>
      <c r="CB62" s="160"/>
      <c r="CC62" s="160"/>
      <c r="CD62" s="160"/>
      <c r="CE62" s="160"/>
      <c r="CF62" s="160"/>
      <c r="CG62" s="160"/>
      <c r="CH62" s="160"/>
      <c r="CI62" s="160"/>
      <c r="CJ62" s="160"/>
      <c r="CK62" s="160"/>
      <c r="CL62" s="160"/>
      <c r="CM62" s="160"/>
      <c r="CN62" s="160"/>
      <c r="CO62" s="160"/>
      <c r="CP62" s="160"/>
      <c r="CQ62" s="160"/>
      <c r="CR62" s="160"/>
      <c r="CS62" s="160"/>
      <c r="CT62" s="160"/>
      <c r="CU62" s="160"/>
      <c r="CV62" s="160"/>
      <c r="CW62" s="160"/>
      <c r="CX62" s="160"/>
      <c r="CY62" s="160"/>
      <c r="CZ62" s="160"/>
      <c r="DA62" s="160"/>
      <c r="DB62" s="160"/>
      <c r="DC62" s="160"/>
      <c r="DD62" s="160"/>
      <c r="DE62" s="160"/>
      <c r="DF62" s="160"/>
      <c r="DG62" s="160"/>
      <c r="DH62" s="160"/>
      <c r="DI62" s="160"/>
      <c r="DJ62" s="160"/>
      <c r="DK62" s="160"/>
      <c r="DL62" s="160"/>
      <c r="DM62" s="160"/>
      <c r="DN62" s="160"/>
      <c r="DO62" s="160"/>
      <c r="DP62" s="160"/>
      <c r="DQ62" s="160"/>
      <c r="DR62" s="160"/>
      <c r="DS62" s="160"/>
      <c r="DT62" s="160"/>
      <c r="DU62" s="160"/>
      <c r="DV62" s="160"/>
      <c r="DW62" s="160"/>
    </row>
    <row r="63" spans="1:127" x14ac:dyDescent="0.35">
      <c r="A63" s="160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  <c r="BO63" s="160"/>
      <c r="BP63" s="160"/>
      <c r="BQ63" s="160"/>
      <c r="BR63" s="160"/>
      <c r="BS63" s="160"/>
      <c r="BT63" s="160"/>
      <c r="BU63" s="160"/>
      <c r="BV63" s="160"/>
      <c r="BW63" s="160"/>
      <c r="BX63" s="160"/>
      <c r="BY63" s="160"/>
      <c r="BZ63" s="160"/>
      <c r="CA63" s="160"/>
      <c r="CB63" s="160"/>
      <c r="CC63" s="160"/>
      <c r="CD63" s="160"/>
      <c r="CE63" s="160"/>
      <c r="CF63" s="160"/>
      <c r="CG63" s="160"/>
      <c r="CH63" s="160"/>
      <c r="CI63" s="160"/>
      <c r="CJ63" s="160"/>
      <c r="CK63" s="160"/>
      <c r="CL63" s="160"/>
      <c r="CM63" s="160"/>
      <c r="CN63" s="160"/>
      <c r="CO63" s="160"/>
      <c r="CP63" s="160"/>
      <c r="CQ63" s="160"/>
      <c r="CR63" s="160"/>
      <c r="CS63" s="160"/>
      <c r="CT63" s="160"/>
      <c r="CU63" s="160"/>
      <c r="CV63" s="160"/>
      <c r="CW63" s="160"/>
      <c r="CX63" s="160"/>
      <c r="CY63" s="160"/>
      <c r="CZ63" s="160"/>
      <c r="DA63" s="160"/>
      <c r="DB63" s="160"/>
      <c r="DC63" s="160"/>
      <c r="DD63" s="160"/>
      <c r="DE63" s="160"/>
      <c r="DF63" s="160"/>
      <c r="DG63" s="160"/>
      <c r="DH63" s="160"/>
      <c r="DI63" s="160"/>
      <c r="DJ63" s="160"/>
      <c r="DK63" s="160"/>
      <c r="DL63" s="160"/>
      <c r="DM63" s="160"/>
      <c r="DN63" s="160"/>
      <c r="DO63" s="160"/>
      <c r="DP63" s="160"/>
      <c r="DQ63" s="160"/>
      <c r="DR63" s="160"/>
      <c r="DS63" s="160"/>
      <c r="DT63" s="160"/>
      <c r="DU63" s="160"/>
      <c r="DV63" s="160"/>
      <c r="DW63" s="160"/>
    </row>
    <row r="64" spans="1:127" x14ac:dyDescent="0.35">
      <c r="A64" s="175" t="s">
        <v>11</v>
      </c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60"/>
      <c r="BM64" s="160"/>
      <c r="BN64" s="160"/>
      <c r="BO64" s="160"/>
      <c r="BP64" s="160"/>
      <c r="BQ64" s="160"/>
      <c r="BR64" s="160"/>
      <c r="BS64" s="160"/>
      <c r="BT64" s="160"/>
      <c r="BU64" s="160"/>
      <c r="BV64" s="160"/>
      <c r="BW64" s="160"/>
      <c r="BX64" s="160"/>
      <c r="BY64" s="160"/>
      <c r="BZ64" s="160"/>
      <c r="CA64" s="160"/>
      <c r="CB64" s="160"/>
      <c r="CC64" s="160"/>
      <c r="CD64" s="160"/>
      <c r="CE64" s="160"/>
      <c r="CF64" s="160"/>
      <c r="CG64" s="160"/>
      <c r="CH64" s="160"/>
      <c r="CI64" s="160"/>
      <c r="CJ64" s="160"/>
      <c r="CK64" s="160"/>
      <c r="CL64" s="160"/>
      <c r="CM64" s="160"/>
      <c r="CN64" s="160"/>
      <c r="CO64" s="160"/>
      <c r="CP64" s="160"/>
      <c r="CQ64" s="160"/>
      <c r="CR64" s="160"/>
      <c r="CS64" s="160"/>
      <c r="CT64" s="160"/>
      <c r="CU64" s="160"/>
      <c r="CV64" s="160"/>
      <c r="CW64" s="160"/>
      <c r="CX64" s="160"/>
      <c r="CY64" s="160"/>
      <c r="CZ64" s="160"/>
      <c r="DA64" s="160"/>
      <c r="DB64" s="160"/>
      <c r="DC64" s="160"/>
      <c r="DD64" s="160"/>
      <c r="DE64" s="160"/>
      <c r="DF64" s="160"/>
      <c r="DG64" s="160"/>
      <c r="DH64" s="160"/>
      <c r="DI64" s="160"/>
      <c r="DJ64" s="160"/>
      <c r="DK64" s="160"/>
      <c r="DL64" s="160"/>
      <c r="DM64" s="160"/>
      <c r="DN64" s="160"/>
      <c r="DO64" s="160"/>
      <c r="DP64" s="160"/>
      <c r="DQ64" s="160"/>
      <c r="DR64" s="160"/>
      <c r="DS64" s="160"/>
      <c r="DT64" s="160"/>
      <c r="DU64" s="160"/>
      <c r="DV64" s="160"/>
      <c r="DW64" s="160"/>
    </row>
    <row r="65" spans="1:127" x14ac:dyDescent="0.35">
      <c r="A65" s="160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160"/>
      <c r="BP65" s="160"/>
      <c r="BQ65" s="160"/>
      <c r="BR65" s="160"/>
      <c r="BS65" s="160"/>
      <c r="BT65" s="160"/>
      <c r="BU65" s="160"/>
      <c r="BV65" s="160"/>
      <c r="BW65" s="160"/>
      <c r="BX65" s="160"/>
      <c r="BY65" s="160"/>
      <c r="BZ65" s="160"/>
      <c r="CA65" s="160"/>
      <c r="CB65" s="160"/>
      <c r="CC65" s="160"/>
      <c r="CD65" s="160"/>
      <c r="CE65" s="160"/>
      <c r="CF65" s="160"/>
      <c r="CG65" s="160"/>
      <c r="CH65" s="160"/>
      <c r="CI65" s="160"/>
      <c r="CJ65" s="160"/>
      <c r="CK65" s="160"/>
      <c r="CL65" s="160"/>
      <c r="CM65" s="160"/>
      <c r="CN65" s="160"/>
      <c r="CO65" s="160"/>
      <c r="CP65" s="160"/>
      <c r="CQ65" s="160"/>
      <c r="CR65" s="160"/>
      <c r="CS65" s="160"/>
      <c r="CT65" s="160"/>
      <c r="CU65" s="160"/>
      <c r="CV65" s="160"/>
      <c r="CW65" s="160"/>
      <c r="CX65" s="160"/>
      <c r="CY65" s="160"/>
      <c r="CZ65" s="160"/>
      <c r="DA65" s="160"/>
      <c r="DB65" s="160"/>
      <c r="DC65" s="160"/>
      <c r="DD65" s="160"/>
      <c r="DE65" s="160"/>
      <c r="DF65" s="160"/>
      <c r="DG65" s="160"/>
      <c r="DH65" s="160"/>
      <c r="DI65" s="160"/>
      <c r="DJ65" s="160"/>
      <c r="DK65" s="160"/>
      <c r="DL65" s="160"/>
      <c r="DM65" s="160"/>
      <c r="DN65" s="160"/>
      <c r="DO65" s="160"/>
      <c r="DP65" s="160"/>
      <c r="DQ65" s="160"/>
      <c r="DR65" s="160"/>
      <c r="DS65" s="160"/>
      <c r="DT65" s="160"/>
      <c r="DU65" s="160"/>
      <c r="DV65" s="160"/>
      <c r="DW65" s="160"/>
    </row>
    <row r="66" spans="1:127" x14ac:dyDescent="0.35">
      <c r="A66" s="160"/>
      <c r="B66" s="160"/>
      <c r="C66" s="160"/>
      <c r="D66" s="160"/>
      <c r="E66" s="160">
        <f>(0.38+0.18)/2</f>
        <v>0.28000000000000003</v>
      </c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160"/>
      <c r="BQ66" s="160"/>
      <c r="BR66" s="160"/>
      <c r="BS66" s="160"/>
      <c r="BT66" s="160"/>
      <c r="BU66" s="160"/>
      <c r="BV66" s="160"/>
      <c r="BW66" s="160"/>
      <c r="BX66" s="160"/>
      <c r="BY66" s="160"/>
      <c r="BZ66" s="160"/>
      <c r="CA66" s="160"/>
      <c r="CB66" s="160"/>
      <c r="CC66" s="160"/>
      <c r="CD66" s="160"/>
      <c r="CE66" s="160"/>
      <c r="CF66" s="160"/>
      <c r="CG66" s="160"/>
      <c r="CH66" s="160"/>
      <c r="CI66" s="160"/>
      <c r="CJ66" s="160"/>
      <c r="CK66" s="160"/>
      <c r="CL66" s="160"/>
      <c r="CM66" s="160"/>
      <c r="CN66" s="160"/>
      <c r="CO66" s="160"/>
      <c r="CP66" s="160"/>
      <c r="CQ66" s="160"/>
      <c r="CR66" s="160"/>
      <c r="CS66" s="160"/>
      <c r="CT66" s="160"/>
      <c r="CU66" s="160"/>
      <c r="CV66" s="160"/>
      <c r="CW66" s="160"/>
      <c r="CX66" s="160"/>
      <c r="CY66" s="160"/>
      <c r="CZ66" s="160"/>
      <c r="DA66" s="160"/>
      <c r="DB66" s="160"/>
      <c r="DC66" s="160"/>
      <c r="DD66" s="160"/>
      <c r="DE66" s="160"/>
      <c r="DF66" s="160"/>
      <c r="DG66" s="160"/>
      <c r="DH66" s="160"/>
      <c r="DI66" s="160"/>
      <c r="DJ66" s="160"/>
      <c r="DK66" s="160"/>
      <c r="DL66" s="160"/>
      <c r="DM66" s="160"/>
      <c r="DN66" s="160"/>
      <c r="DO66" s="160"/>
      <c r="DP66" s="160"/>
      <c r="DQ66" s="160"/>
      <c r="DR66" s="160"/>
      <c r="DS66" s="160"/>
      <c r="DT66" s="160"/>
      <c r="DU66" s="160"/>
      <c r="DV66" s="160"/>
      <c r="DW66" s="160"/>
    </row>
    <row r="67" spans="1:127" x14ac:dyDescent="0.35">
      <c r="A67" s="160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60"/>
      <c r="BP67" s="160"/>
      <c r="BQ67" s="160"/>
      <c r="BR67" s="160"/>
      <c r="BS67" s="160"/>
      <c r="BT67" s="160"/>
      <c r="BU67" s="160"/>
      <c r="BV67" s="160"/>
      <c r="BW67" s="160"/>
      <c r="BX67" s="160"/>
      <c r="BY67" s="160"/>
      <c r="BZ67" s="160"/>
      <c r="CA67" s="160"/>
      <c r="CB67" s="160"/>
      <c r="CC67" s="160"/>
      <c r="CD67" s="160"/>
      <c r="CE67" s="160"/>
      <c r="CF67" s="160"/>
      <c r="CG67" s="160"/>
      <c r="CH67" s="160"/>
      <c r="CI67" s="160"/>
      <c r="CJ67" s="160"/>
      <c r="CK67" s="160"/>
      <c r="CL67" s="160"/>
      <c r="CM67" s="160"/>
      <c r="CN67" s="160"/>
      <c r="CO67" s="160"/>
      <c r="CP67" s="160"/>
      <c r="CQ67" s="160"/>
      <c r="CR67" s="160"/>
      <c r="CS67" s="160"/>
      <c r="CT67" s="160"/>
      <c r="CU67" s="160"/>
      <c r="CV67" s="160"/>
      <c r="CW67" s="160"/>
      <c r="CX67" s="160"/>
      <c r="CY67" s="160"/>
      <c r="CZ67" s="160"/>
      <c r="DA67" s="160"/>
      <c r="DB67" s="160"/>
      <c r="DC67" s="160"/>
      <c r="DD67" s="160"/>
      <c r="DE67" s="160"/>
      <c r="DF67" s="160"/>
      <c r="DG67" s="160"/>
      <c r="DH67" s="160"/>
      <c r="DI67" s="160"/>
      <c r="DJ67" s="160"/>
      <c r="DK67" s="160"/>
      <c r="DL67" s="160"/>
      <c r="DM67" s="160"/>
      <c r="DN67" s="160"/>
      <c r="DO67" s="160"/>
      <c r="DP67" s="160"/>
      <c r="DQ67" s="160"/>
      <c r="DR67" s="160"/>
      <c r="DS67" s="160"/>
      <c r="DT67" s="160"/>
      <c r="DU67" s="160"/>
      <c r="DV67" s="160"/>
      <c r="DW67" s="160"/>
    </row>
    <row r="68" spans="1:127" x14ac:dyDescent="0.35">
      <c r="A68" s="160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60"/>
      <c r="BM68" s="160"/>
      <c r="BN68" s="160"/>
      <c r="BO68" s="160"/>
      <c r="BP68" s="160"/>
      <c r="BQ68" s="160"/>
      <c r="BR68" s="160"/>
      <c r="BS68" s="160"/>
      <c r="BT68" s="160"/>
      <c r="BU68" s="160"/>
      <c r="BV68" s="160"/>
      <c r="BW68" s="160"/>
      <c r="BX68" s="160"/>
      <c r="BY68" s="160"/>
      <c r="BZ68" s="160"/>
      <c r="CA68" s="160"/>
      <c r="CB68" s="160"/>
      <c r="CC68" s="160"/>
      <c r="CD68" s="160"/>
      <c r="CE68" s="160"/>
      <c r="CF68" s="160"/>
      <c r="CG68" s="160"/>
      <c r="CH68" s="160"/>
      <c r="CI68" s="160"/>
      <c r="CJ68" s="160"/>
      <c r="CK68" s="160"/>
      <c r="CL68" s="160"/>
      <c r="CM68" s="160"/>
      <c r="CN68" s="160"/>
      <c r="CO68" s="160"/>
      <c r="CP68" s="160"/>
      <c r="CQ68" s="160"/>
      <c r="CR68" s="160"/>
      <c r="CS68" s="160"/>
      <c r="CT68" s="160"/>
      <c r="CU68" s="160"/>
      <c r="CV68" s="160"/>
      <c r="CW68" s="160"/>
      <c r="CX68" s="160"/>
      <c r="CY68" s="160"/>
      <c r="CZ68" s="160"/>
      <c r="DA68" s="160"/>
      <c r="DB68" s="160"/>
      <c r="DC68" s="160"/>
      <c r="DD68" s="160"/>
      <c r="DE68" s="160"/>
      <c r="DF68" s="160"/>
      <c r="DG68" s="160"/>
      <c r="DH68" s="160"/>
      <c r="DI68" s="160"/>
      <c r="DJ68" s="160"/>
      <c r="DK68" s="160"/>
      <c r="DL68" s="160"/>
      <c r="DM68" s="160"/>
      <c r="DN68" s="160"/>
      <c r="DO68" s="160"/>
      <c r="DP68" s="160"/>
      <c r="DQ68" s="160"/>
      <c r="DR68" s="160"/>
      <c r="DS68" s="160"/>
      <c r="DT68" s="160"/>
      <c r="DU68" s="160"/>
      <c r="DV68" s="160"/>
      <c r="DW68" s="160"/>
    </row>
    <row r="69" spans="1:127" x14ac:dyDescent="0.35">
      <c r="A69" s="160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  <c r="BV69" s="160"/>
      <c r="BW69" s="160"/>
      <c r="BX69" s="160"/>
      <c r="BY69" s="160"/>
      <c r="BZ69" s="160"/>
      <c r="CA69" s="160"/>
      <c r="CB69" s="160"/>
      <c r="CC69" s="160"/>
      <c r="CD69" s="160"/>
      <c r="CE69" s="160"/>
      <c r="CF69" s="160"/>
      <c r="CG69" s="160"/>
      <c r="CH69" s="160"/>
      <c r="CI69" s="160"/>
      <c r="CJ69" s="160"/>
      <c r="CK69" s="160"/>
      <c r="CL69" s="160"/>
      <c r="CM69" s="160"/>
      <c r="CN69" s="160"/>
      <c r="CO69" s="160"/>
      <c r="CP69" s="160"/>
      <c r="CQ69" s="160"/>
      <c r="CR69" s="160"/>
      <c r="CS69" s="160"/>
      <c r="CT69" s="160"/>
      <c r="CU69" s="160"/>
      <c r="CV69" s="160"/>
      <c r="CW69" s="160"/>
      <c r="CX69" s="160"/>
      <c r="CY69" s="160"/>
      <c r="CZ69" s="160"/>
      <c r="DA69" s="160"/>
      <c r="DB69" s="160"/>
      <c r="DC69" s="160"/>
      <c r="DD69" s="160"/>
      <c r="DE69" s="160"/>
      <c r="DF69" s="160"/>
      <c r="DG69" s="160"/>
      <c r="DH69" s="160"/>
      <c r="DI69" s="160"/>
      <c r="DJ69" s="160"/>
      <c r="DK69" s="160"/>
      <c r="DL69" s="160"/>
      <c r="DM69" s="160"/>
      <c r="DN69" s="160"/>
      <c r="DO69" s="160"/>
      <c r="DP69" s="160"/>
      <c r="DQ69" s="160"/>
      <c r="DR69" s="160"/>
      <c r="DS69" s="160"/>
      <c r="DT69" s="160"/>
      <c r="DU69" s="160"/>
      <c r="DV69" s="160"/>
      <c r="DW69" s="160"/>
    </row>
    <row r="70" spans="1:127" x14ac:dyDescent="0.35">
      <c r="A70" s="160"/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160"/>
      <c r="BQ70" s="160"/>
      <c r="BR70" s="160"/>
      <c r="BS70" s="160"/>
      <c r="BT70" s="160"/>
      <c r="BU70" s="160"/>
      <c r="BV70" s="160"/>
      <c r="BW70" s="160"/>
      <c r="BX70" s="160"/>
      <c r="BY70" s="160"/>
      <c r="BZ70" s="160"/>
      <c r="CA70" s="160"/>
      <c r="CB70" s="160"/>
      <c r="CC70" s="160"/>
      <c r="CD70" s="160"/>
      <c r="CE70" s="160"/>
      <c r="CF70" s="160"/>
      <c r="CG70" s="160"/>
      <c r="CH70" s="160"/>
      <c r="CI70" s="160"/>
      <c r="CJ70" s="160"/>
      <c r="CK70" s="160"/>
      <c r="CL70" s="160"/>
      <c r="CM70" s="160"/>
      <c r="CN70" s="160"/>
      <c r="CO70" s="160"/>
      <c r="CP70" s="160"/>
      <c r="CQ70" s="160"/>
      <c r="CR70" s="160"/>
      <c r="CS70" s="160"/>
      <c r="CT70" s="160"/>
      <c r="CU70" s="160"/>
      <c r="CV70" s="160"/>
      <c r="CW70" s="160"/>
      <c r="CX70" s="160"/>
      <c r="CY70" s="160"/>
      <c r="CZ70" s="160"/>
      <c r="DA70" s="160"/>
      <c r="DB70" s="160"/>
      <c r="DC70" s="160"/>
      <c r="DD70" s="160"/>
      <c r="DE70" s="160"/>
      <c r="DF70" s="160"/>
      <c r="DG70" s="160"/>
      <c r="DH70" s="160"/>
      <c r="DI70" s="160"/>
      <c r="DJ70" s="160"/>
      <c r="DK70" s="160"/>
      <c r="DL70" s="160"/>
      <c r="DM70" s="160"/>
      <c r="DN70" s="160"/>
      <c r="DO70" s="160"/>
      <c r="DP70" s="160"/>
      <c r="DQ70" s="160"/>
      <c r="DR70" s="160"/>
      <c r="DS70" s="160"/>
      <c r="DT70" s="160"/>
      <c r="DU70" s="160"/>
      <c r="DV70" s="160"/>
      <c r="DW70" s="160"/>
    </row>
    <row r="71" spans="1:127" x14ac:dyDescent="0.35">
      <c r="A71" s="160"/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160"/>
      <c r="BK71" s="160"/>
      <c r="BL71" s="160"/>
      <c r="BM71" s="160"/>
      <c r="BN71" s="160"/>
      <c r="BO71" s="160"/>
      <c r="BP71" s="160"/>
      <c r="BQ71" s="160"/>
      <c r="BR71" s="160"/>
      <c r="BS71" s="160"/>
      <c r="BT71" s="160"/>
      <c r="BU71" s="160"/>
      <c r="BV71" s="160"/>
      <c r="BW71" s="160"/>
      <c r="BX71" s="160"/>
      <c r="BY71" s="160"/>
      <c r="BZ71" s="160"/>
      <c r="CA71" s="160"/>
      <c r="CB71" s="160"/>
      <c r="CC71" s="160"/>
      <c r="CD71" s="160"/>
      <c r="CE71" s="160"/>
      <c r="CF71" s="160"/>
      <c r="CG71" s="160"/>
      <c r="CH71" s="160"/>
      <c r="CI71" s="160"/>
      <c r="CJ71" s="160"/>
      <c r="CK71" s="160"/>
      <c r="CL71" s="160"/>
      <c r="CM71" s="160"/>
      <c r="CN71" s="160"/>
      <c r="CO71" s="160"/>
      <c r="CP71" s="160"/>
      <c r="CQ71" s="160"/>
      <c r="CR71" s="160"/>
      <c r="CS71" s="160"/>
      <c r="CT71" s="160"/>
      <c r="CU71" s="160"/>
      <c r="CV71" s="160"/>
      <c r="CW71" s="160"/>
      <c r="CX71" s="160"/>
      <c r="CY71" s="160"/>
      <c r="CZ71" s="160"/>
      <c r="DA71" s="160"/>
      <c r="DB71" s="160"/>
      <c r="DC71" s="160"/>
      <c r="DD71" s="160"/>
      <c r="DE71" s="160"/>
      <c r="DF71" s="160"/>
      <c r="DG71" s="160"/>
      <c r="DH71" s="160"/>
      <c r="DI71" s="160"/>
      <c r="DJ71" s="160"/>
      <c r="DK71" s="160"/>
      <c r="DL71" s="160"/>
      <c r="DM71" s="160"/>
      <c r="DN71" s="160"/>
      <c r="DO71" s="160"/>
      <c r="DP71" s="160"/>
      <c r="DQ71" s="160"/>
      <c r="DR71" s="160"/>
      <c r="DS71" s="160"/>
      <c r="DT71" s="160"/>
      <c r="DU71" s="160"/>
      <c r="DV71" s="160"/>
      <c r="DW71" s="160"/>
    </row>
    <row r="72" spans="1:127" x14ac:dyDescent="0.35">
      <c r="A72" s="160"/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0"/>
      <c r="BR72" s="160"/>
      <c r="BS72" s="160"/>
      <c r="BT72" s="160"/>
      <c r="BU72" s="160"/>
      <c r="BV72" s="160"/>
      <c r="BW72" s="160"/>
      <c r="BX72" s="160"/>
      <c r="BY72" s="160"/>
      <c r="BZ72" s="160"/>
      <c r="CA72" s="160"/>
      <c r="CB72" s="160"/>
      <c r="CC72" s="160"/>
      <c r="CD72" s="160"/>
      <c r="CE72" s="160"/>
      <c r="CF72" s="160"/>
      <c r="CG72" s="160"/>
      <c r="CH72" s="160"/>
      <c r="CI72" s="160"/>
      <c r="CJ72" s="160"/>
      <c r="CK72" s="160"/>
      <c r="CL72" s="160"/>
      <c r="CM72" s="160"/>
      <c r="CN72" s="160"/>
      <c r="CO72" s="160"/>
      <c r="CP72" s="160"/>
      <c r="CQ72" s="160"/>
      <c r="CR72" s="160"/>
      <c r="CS72" s="160"/>
      <c r="CT72" s="160"/>
      <c r="CU72" s="160"/>
      <c r="CV72" s="160"/>
      <c r="CW72" s="160"/>
      <c r="CX72" s="160"/>
      <c r="CY72" s="160"/>
      <c r="CZ72" s="160"/>
      <c r="DA72" s="160"/>
      <c r="DB72" s="160"/>
      <c r="DC72" s="160"/>
      <c r="DD72" s="160"/>
      <c r="DE72" s="160"/>
      <c r="DF72" s="160"/>
      <c r="DG72" s="160"/>
      <c r="DH72" s="160"/>
      <c r="DI72" s="160"/>
      <c r="DJ72" s="160"/>
      <c r="DK72" s="160"/>
      <c r="DL72" s="160"/>
      <c r="DM72" s="160"/>
      <c r="DN72" s="160"/>
      <c r="DO72" s="160"/>
      <c r="DP72" s="160"/>
      <c r="DQ72" s="160"/>
      <c r="DR72" s="160"/>
      <c r="DS72" s="160"/>
      <c r="DT72" s="160"/>
      <c r="DU72" s="160"/>
      <c r="DV72" s="160"/>
      <c r="DW72" s="160"/>
    </row>
    <row r="73" spans="1:127" x14ac:dyDescent="0.35">
      <c r="A73" s="160"/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  <c r="BP73" s="160"/>
      <c r="BQ73" s="160"/>
      <c r="BR73" s="160"/>
      <c r="BS73" s="160"/>
      <c r="BT73" s="160"/>
      <c r="BU73" s="160"/>
      <c r="BV73" s="160"/>
      <c r="BW73" s="160"/>
      <c r="BX73" s="160"/>
      <c r="BY73" s="160"/>
      <c r="BZ73" s="160"/>
      <c r="CA73" s="160"/>
      <c r="CB73" s="160"/>
      <c r="CC73" s="160"/>
      <c r="CD73" s="160"/>
      <c r="CE73" s="160"/>
      <c r="CF73" s="160"/>
      <c r="CG73" s="160"/>
      <c r="CH73" s="160"/>
      <c r="CI73" s="160"/>
      <c r="CJ73" s="160"/>
      <c r="CK73" s="160"/>
      <c r="CL73" s="160"/>
      <c r="CM73" s="160"/>
      <c r="CN73" s="160"/>
      <c r="CO73" s="160"/>
      <c r="CP73" s="160"/>
      <c r="CQ73" s="160"/>
      <c r="CR73" s="160"/>
      <c r="CS73" s="160"/>
      <c r="CT73" s="160"/>
      <c r="CU73" s="160"/>
      <c r="CV73" s="160"/>
      <c r="CW73" s="160"/>
      <c r="CX73" s="160"/>
      <c r="CY73" s="160"/>
      <c r="CZ73" s="160"/>
      <c r="DA73" s="160"/>
      <c r="DB73" s="160"/>
      <c r="DC73" s="160"/>
      <c r="DD73" s="160"/>
      <c r="DE73" s="160"/>
      <c r="DF73" s="160"/>
      <c r="DG73" s="160"/>
      <c r="DH73" s="160"/>
      <c r="DI73" s="160"/>
      <c r="DJ73" s="160"/>
      <c r="DK73" s="160"/>
      <c r="DL73" s="160"/>
      <c r="DM73" s="160"/>
      <c r="DN73" s="160"/>
      <c r="DO73" s="160"/>
      <c r="DP73" s="160"/>
      <c r="DQ73" s="160"/>
      <c r="DR73" s="160"/>
      <c r="DS73" s="160"/>
      <c r="DT73" s="160"/>
      <c r="DU73" s="160"/>
      <c r="DV73" s="160"/>
      <c r="DW73" s="160"/>
    </row>
    <row r="74" spans="1:127" x14ac:dyDescent="0.35">
      <c r="A74" s="160"/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  <c r="BL74" s="160"/>
      <c r="BM74" s="160"/>
      <c r="BN74" s="160"/>
      <c r="BO74" s="160"/>
      <c r="BP74" s="160"/>
      <c r="BQ74" s="160"/>
      <c r="BR74" s="160"/>
      <c r="BS74" s="160"/>
      <c r="BT74" s="160"/>
      <c r="BU74" s="160"/>
      <c r="BV74" s="160"/>
      <c r="BW74" s="160"/>
      <c r="BX74" s="160"/>
      <c r="BY74" s="160"/>
      <c r="BZ74" s="160"/>
      <c r="CA74" s="160"/>
      <c r="CB74" s="160"/>
      <c r="CC74" s="160"/>
      <c r="CD74" s="160"/>
      <c r="CE74" s="160"/>
      <c r="CF74" s="160"/>
      <c r="CG74" s="160"/>
      <c r="CH74" s="160"/>
      <c r="CI74" s="160"/>
      <c r="CJ74" s="160"/>
      <c r="CK74" s="160"/>
      <c r="CL74" s="160"/>
      <c r="CM74" s="160"/>
      <c r="CN74" s="160"/>
      <c r="CO74" s="160"/>
      <c r="CP74" s="160"/>
      <c r="CQ74" s="160"/>
      <c r="CR74" s="160"/>
      <c r="CS74" s="160"/>
      <c r="CT74" s="160"/>
      <c r="CU74" s="160"/>
      <c r="CV74" s="160"/>
      <c r="CW74" s="160"/>
      <c r="CX74" s="160"/>
      <c r="CY74" s="160"/>
      <c r="CZ74" s="160"/>
      <c r="DA74" s="160"/>
      <c r="DB74" s="160"/>
      <c r="DC74" s="160"/>
      <c r="DD74" s="160"/>
      <c r="DE74" s="160"/>
      <c r="DF74" s="160"/>
      <c r="DG74" s="160"/>
      <c r="DH74" s="160"/>
      <c r="DI74" s="160"/>
      <c r="DJ74" s="160"/>
      <c r="DK74" s="160"/>
      <c r="DL74" s="160"/>
      <c r="DM74" s="160"/>
      <c r="DN74" s="160"/>
      <c r="DO74" s="160"/>
      <c r="DP74" s="160"/>
      <c r="DQ74" s="160"/>
      <c r="DR74" s="160"/>
      <c r="DS74" s="160"/>
      <c r="DT74" s="160"/>
      <c r="DU74" s="160"/>
      <c r="DV74" s="160"/>
      <c r="DW74" s="160"/>
    </row>
    <row r="75" spans="1:127" x14ac:dyDescent="0.35">
      <c r="A75" s="160"/>
      <c r="B75" s="160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/>
      <c r="BS75" s="160"/>
      <c r="BT75" s="160"/>
      <c r="BU75" s="160"/>
      <c r="BV75" s="160"/>
      <c r="BW75" s="160"/>
      <c r="BX75" s="160"/>
      <c r="BY75" s="160"/>
      <c r="BZ75" s="160"/>
      <c r="CA75" s="160"/>
      <c r="CB75" s="160"/>
      <c r="CC75" s="160"/>
      <c r="CD75" s="160"/>
      <c r="CE75" s="160"/>
      <c r="CF75" s="160"/>
      <c r="CG75" s="160"/>
      <c r="CH75" s="160"/>
      <c r="CI75" s="160"/>
      <c r="CJ75" s="160"/>
      <c r="CK75" s="160"/>
      <c r="CL75" s="160"/>
      <c r="CM75" s="160"/>
      <c r="CN75" s="160"/>
      <c r="CO75" s="160"/>
      <c r="CP75" s="160"/>
      <c r="CQ75" s="160"/>
      <c r="CR75" s="160"/>
      <c r="CS75" s="160"/>
      <c r="CT75" s="160"/>
      <c r="CU75" s="160"/>
      <c r="CV75" s="160"/>
      <c r="CW75" s="160"/>
      <c r="CX75" s="160"/>
      <c r="CY75" s="160"/>
      <c r="CZ75" s="160"/>
      <c r="DA75" s="160"/>
      <c r="DB75" s="160"/>
      <c r="DC75" s="160"/>
      <c r="DD75" s="160"/>
      <c r="DE75" s="160"/>
      <c r="DF75" s="160"/>
      <c r="DG75" s="160"/>
      <c r="DH75" s="160"/>
      <c r="DI75" s="160"/>
      <c r="DJ75" s="160"/>
      <c r="DK75" s="160"/>
      <c r="DL75" s="160"/>
      <c r="DM75" s="160"/>
      <c r="DN75" s="160"/>
      <c r="DO75" s="160"/>
      <c r="DP75" s="160"/>
      <c r="DQ75" s="160"/>
      <c r="DR75" s="160"/>
      <c r="DS75" s="160"/>
      <c r="DT75" s="160"/>
      <c r="DU75" s="160"/>
      <c r="DV75" s="160"/>
      <c r="DW75" s="160"/>
    </row>
    <row r="76" spans="1:127" x14ac:dyDescent="0.35">
      <c r="A76" s="160"/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160"/>
      <c r="BU76" s="160"/>
      <c r="BV76" s="160"/>
      <c r="BW76" s="160"/>
      <c r="BX76" s="160"/>
      <c r="BY76" s="160"/>
      <c r="BZ76" s="160"/>
      <c r="CA76" s="160"/>
      <c r="CB76" s="160"/>
      <c r="CC76" s="160"/>
      <c r="CD76" s="160"/>
      <c r="CE76" s="160"/>
      <c r="CF76" s="160"/>
      <c r="CG76" s="160"/>
      <c r="CH76" s="160"/>
      <c r="CI76" s="160"/>
      <c r="CJ76" s="160"/>
      <c r="CK76" s="160"/>
      <c r="CL76" s="160"/>
      <c r="CM76" s="160"/>
      <c r="CN76" s="160"/>
      <c r="CO76" s="160"/>
      <c r="CP76" s="160"/>
      <c r="CQ76" s="160"/>
      <c r="CR76" s="160"/>
      <c r="CS76" s="160"/>
      <c r="CT76" s="160"/>
      <c r="CU76" s="160"/>
      <c r="CV76" s="160"/>
      <c r="CW76" s="160"/>
      <c r="CX76" s="160"/>
      <c r="CY76" s="160"/>
      <c r="CZ76" s="160"/>
      <c r="DA76" s="160"/>
      <c r="DB76" s="160"/>
      <c r="DC76" s="160"/>
      <c r="DD76" s="160"/>
      <c r="DE76" s="160"/>
      <c r="DF76" s="160"/>
      <c r="DG76" s="160"/>
      <c r="DH76" s="160"/>
      <c r="DI76" s="160"/>
      <c r="DJ76" s="160"/>
      <c r="DK76" s="160"/>
      <c r="DL76" s="160"/>
      <c r="DM76" s="160"/>
      <c r="DN76" s="160"/>
      <c r="DO76" s="160"/>
      <c r="DP76" s="160"/>
      <c r="DQ76" s="160"/>
      <c r="DR76" s="160"/>
      <c r="DS76" s="160"/>
      <c r="DT76" s="160"/>
      <c r="DU76" s="160"/>
      <c r="DV76" s="160"/>
      <c r="DW76" s="160"/>
    </row>
    <row r="77" spans="1:127" x14ac:dyDescent="0.35">
      <c r="A77" s="160"/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  <c r="BI77" s="160"/>
      <c r="BJ77" s="160"/>
      <c r="BK77" s="160"/>
      <c r="BL77" s="160"/>
      <c r="BM77" s="160"/>
      <c r="BN77" s="160"/>
      <c r="BO77" s="160"/>
      <c r="BP77" s="160"/>
      <c r="BQ77" s="160"/>
      <c r="BR77" s="160"/>
      <c r="BS77" s="160"/>
      <c r="BT77" s="160"/>
      <c r="BU77" s="160"/>
      <c r="BV77" s="160"/>
      <c r="BW77" s="160"/>
      <c r="BX77" s="160"/>
      <c r="BY77" s="160"/>
      <c r="BZ77" s="160"/>
      <c r="CA77" s="160"/>
      <c r="CB77" s="160"/>
      <c r="CC77" s="160"/>
      <c r="CD77" s="160"/>
      <c r="CE77" s="160"/>
      <c r="CF77" s="160"/>
      <c r="CG77" s="160"/>
      <c r="CH77" s="160"/>
      <c r="CI77" s="160"/>
      <c r="CJ77" s="160"/>
      <c r="CK77" s="160"/>
      <c r="CL77" s="160"/>
      <c r="CM77" s="160"/>
      <c r="CN77" s="160"/>
      <c r="CO77" s="160"/>
      <c r="CP77" s="160"/>
      <c r="CQ77" s="160"/>
      <c r="CR77" s="160"/>
      <c r="CS77" s="160"/>
      <c r="CT77" s="160"/>
      <c r="CU77" s="160"/>
      <c r="CV77" s="160"/>
      <c r="CW77" s="160"/>
      <c r="CX77" s="160"/>
      <c r="CY77" s="160"/>
      <c r="CZ77" s="160"/>
      <c r="DA77" s="160"/>
      <c r="DB77" s="160"/>
      <c r="DC77" s="160"/>
      <c r="DD77" s="160"/>
      <c r="DE77" s="160"/>
      <c r="DF77" s="160"/>
      <c r="DG77" s="160"/>
      <c r="DH77" s="160"/>
      <c r="DI77" s="160"/>
      <c r="DJ77" s="160"/>
      <c r="DK77" s="160"/>
      <c r="DL77" s="160"/>
      <c r="DM77" s="160"/>
      <c r="DN77" s="160"/>
      <c r="DO77" s="160"/>
      <c r="DP77" s="160"/>
      <c r="DQ77" s="160"/>
      <c r="DR77" s="160"/>
      <c r="DS77" s="160"/>
      <c r="DT77" s="160"/>
      <c r="DU77" s="160"/>
      <c r="DV77" s="160"/>
      <c r="DW77" s="160"/>
    </row>
    <row r="78" spans="1:127" x14ac:dyDescent="0.35">
      <c r="A78" s="160"/>
      <c r="B78" s="160"/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  <c r="BP78" s="160"/>
      <c r="BQ78" s="160"/>
      <c r="BR78" s="160"/>
      <c r="BS78" s="160"/>
      <c r="BT78" s="160"/>
      <c r="BU78" s="160"/>
      <c r="BV78" s="160"/>
      <c r="BW78" s="160"/>
      <c r="BX78" s="160"/>
      <c r="BY78" s="160"/>
      <c r="BZ78" s="160"/>
      <c r="CA78" s="160"/>
      <c r="CB78" s="160"/>
      <c r="CC78" s="160"/>
      <c r="CD78" s="160"/>
      <c r="CE78" s="160"/>
      <c r="CF78" s="160"/>
      <c r="CG78" s="160"/>
      <c r="CH78" s="160"/>
      <c r="CI78" s="160"/>
      <c r="CJ78" s="160"/>
      <c r="CK78" s="160"/>
      <c r="CL78" s="160"/>
      <c r="CM78" s="160"/>
      <c r="CN78" s="160"/>
      <c r="CO78" s="160"/>
      <c r="CP78" s="160"/>
      <c r="CQ78" s="160"/>
      <c r="CR78" s="160"/>
      <c r="CS78" s="160"/>
      <c r="CT78" s="160"/>
      <c r="CU78" s="160"/>
      <c r="CV78" s="160"/>
      <c r="CW78" s="160"/>
      <c r="CX78" s="160"/>
      <c r="CY78" s="160"/>
      <c r="CZ78" s="160"/>
      <c r="DA78" s="160"/>
      <c r="DB78" s="160"/>
      <c r="DC78" s="160"/>
      <c r="DD78" s="160"/>
      <c r="DE78" s="160"/>
      <c r="DF78" s="160"/>
      <c r="DG78" s="160"/>
      <c r="DH78" s="160"/>
      <c r="DI78" s="160"/>
      <c r="DJ78" s="160"/>
      <c r="DK78" s="160"/>
      <c r="DL78" s="160"/>
      <c r="DM78" s="160"/>
      <c r="DN78" s="160"/>
      <c r="DO78" s="160"/>
      <c r="DP78" s="160"/>
      <c r="DQ78" s="160"/>
      <c r="DR78" s="160"/>
      <c r="DS78" s="160"/>
      <c r="DT78" s="160"/>
      <c r="DU78" s="160"/>
      <c r="DV78" s="160"/>
      <c r="DW78" s="160"/>
    </row>
    <row r="79" spans="1:127" x14ac:dyDescent="0.35">
      <c r="A79" s="160"/>
      <c r="B79" s="160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  <c r="BH79" s="160"/>
      <c r="BI79" s="160"/>
      <c r="BJ79" s="160"/>
      <c r="BK79" s="160"/>
      <c r="BL79" s="160"/>
      <c r="BM79" s="160"/>
      <c r="BN79" s="160"/>
      <c r="BO79" s="160"/>
      <c r="BP79" s="160"/>
      <c r="BQ79" s="160"/>
      <c r="BR79" s="160"/>
      <c r="BS79" s="160"/>
      <c r="BT79" s="160"/>
      <c r="BU79" s="160"/>
      <c r="BV79" s="160"/>
      <c r="BW79" s="160"/>
      <c r="BX79" s="160"/>
      <c r="BY79" s="160"/>
      <c r="BZ79" s="160"/>
      <c r="CA79" s="160"/>
      <c r="CB79" s="160"/>
      <c r="CC79" s="160"/>
      <c r="CD79" s="160"/>
      <c r="CE79" s="160"/>
      <c r="CF79" s="160"/>
      <c r="CG79" s="160"/>
      <c r="CH79" s="160"/>
      <c r="CI79" s="160"/>
      <c r="CJ79" s="160"/>
      <c r="CK79" s="160"/>
      <c r="CL79" s="160"/>
      <c r="CM79" s="160"/>
      <c r="CN79" s="160"/>
      <c r="CO79" s="160"/>
      <c r="CP79" s="160"/>
      <c r="CQ79" s="160"/>
      <c r="CR79" s="160"/>
      <c r="CS79" s="160"/>
      <c r="CT79" s="160"/>
      <c r="CU79" s="160"/>
      <c r="CV79" s="160"/>
      <c r="CW79" s="160"/>
      <c r="CX79" s="160"/>
      <c r="CY79" s="160"/>
      <c r="CZ79" s="160"/>
      <c r="DA79" s="160"/>
      <c r="DB79" s="160"/>
      <c r="DC79" s="160"/>
      <c r="DD79" s="160"/>
      <c r="DE79" s="160"/>
      <c r="DF79" s="160"/>
      <c r="DG79" s="160"/>
      <c r="DH79" s="160"/>
      <c r="DI79" s="160"/>
      <c r="DJ79" s="160"/>
      <c r="DK79" s="160"/>
      <c r="DL79" s="160"/>
      <c r="DM79" s="160"/>
      <c r="DN79" s="160"/>
      <c r="DO79" s="160"/>
      <c r="DP79" s="160"/>
      <c r="DQ79" s="160"/>
      <c r="DR79" s="160"/>
      <c r="DS79" s="160"/>
      <c r="DT79" s="160"/>
      <c r="DU79" s="160"/>
      <c r="DV79" s="160"/>
      <c r="DW79" s="160"/>
    </row>
    <row r="80" spans="1:127" x14ac:dyDescent="0.35">
      <c r="A80" s="176"/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  <c r="BP80" s="160"/>
      <c r="BQ80" s="160"/>
      <c r="BR80" s="160"/>
      <c r="BS80" s="160"/>
      <c r="BT80" s="160"/>
      <c r="BU80" s="160"/>
      <c r="BV80" s="160"/>
      <c r="BW80" s="160"/>
      <c r="BX80" s="160"/>
      <c r="BY80" s="160"/>
      <c r="BZ80" s="160"/>
      <c r="CA80" s="160"/>
      <c r="CB80" s="160"/>
      <c r="CC80" s="160"/>
      <c r="CD80" s="160"/>
      <c r="CE80" s="160"/>
      <c r="CF80" s="160"/>
      <c r="CG80" s="160"/>
      <c r="CH80" s="160"/>
      <c r="CI80" s="160"/>
      <c r="CJ80" s="160"/>
      <c r="CK80" s="160"/>
      <c r="CL80" s="160"/>
      <c r="CM80" s="160"/>
      <c r="CN80" s="160"/>
      <c r="CO80" s="160"/>
      <c r="CP80" s="160"/>
      <c r="CQ80" s="160"/>
      <c r="CR80" s="160"/>
      <c r="CS80" s="160"/>
      <c r="CT80" s="160"/>
      <c r="CU80" s="160"/>
      <c r="CV80" s="160"/>
      <c r="CW80" s="160"/>
      <c r="CX80" s="160"/>
      <c r="CY80" s="160"/>
      <c r="CZ80" s="160"/>
      <c r="DA80" s="160"/>
      <c r="DB80" s="160"/>
      <c r="DC80" s="160"/>
      <c r="DD80" s="160"/>
      <c r="DE80" s="160"/>
      <c r="DF80" s="160"/>
      <c r="DG80" s="160"/>
      <c r="DH80" s="160"/>
      <c r="DI80" s="160"/>
      <c r="DJ80" s="160"/>
      <c r="DK80" s="160"/>
      <c r="DL80" s="160"/>
      <c r="DM80" s="160"/>
      <c r="DN80" s="160"/>
      <c r="DO80" s="160"/>
      <c r="DP80" s="160"/>
      <c r="DQ80" s="160"/>
      <c r="DR80" s="160"/>
      <c r="DS80" s="160"/>
      <c r="DT80" s="160"/>
      <c r="DU80" s="160"/>
      <c r="DV80" s="160"/>
      <c r="DW80" s="160"/>
    </row>
    <row r="81" spans="1:140" x14ac:dyDescent="0.35">
      <c r="A81" s="176"/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  <c r="BH81" s="160"/>
      <c r="BI81" s="160"/>
      <c r="BJ81" s="160"/>
      <c r="BK81" s="160"/>
      <c r="BL81" s="160"/>
      <c r="BM81" s="160"/>
      <c r="BN81" s="160"/>
      <c r="BO81" s="160"/>
      <c r="BP81" s="160"/>
      <c r="BQ81" s="160"/>
      <c r="BR81" s="160"/>
      <c r="BS81" s="160"/>
      <c r="BT81" s="160"/>
      <c r="BU81" s="160"/>
      <c r="BV81" s="160"/>
      <c r="BW81" s="160"/>
      <c r="BX81" s="160"/>
      <c r="BY81" s="160"/>
      <c r="BZ81" s="160"/>
      <c r="CA81" s="160"/>
      <c r="CB81" s="160"/>
      <c r="CC81" s="160"/>
      <c r="CD81" s="160"/>
      <c r="CE81" s="160"/>
      <c r="CF81" s="160"/>
      <c r="CG81" s="160"/>
      <c r="CH81" s="160"/>
      <c r="CI81" s="160"/>
      <c r="CJ81" s="160"/>
      <c r="CK81" s="160"/>
      <c r="CL81" s="160"/>
      <c r="CM81" s="160"/>
      <c r="CN81" s="160"/>
      <c r="CO81" s="160"/>
      <c r="CP81" s="160"/>
      <c r="CQ81" s="160"/>
      <c r="CR81" s="160"/>
      <c r="CS81" s="160"/>
      <c r="CT81" s="160"/>
      <c r="CU81" s="160"/>
      <c r="CV81" s="160"/>
      <c r="CW81" s="160"/>
      <c r="CX81" s="160"/>
      <c r="CY81" s="160"/>
      <c r="CZ81" s="160"/>
      <c r="DA81" s="160"/>
      <c r="DB81" s="160"/>
      <c r="DC81" s="160"/>
      <c r="DD81" s="160"/>
      <c r="DE81" s="160"/>
      <c r="DF81" s="160"/>
      <c r="DG81" s="160"/>
      <c r="DH81" s="160"/>
      <c r="DI81" s="160"/>
      <c r="DJ81" s="160"/>
      <c r="DK81" s="160"/>
      <c r="DL81" s="160"/>
      <c r="DM81" s="160"/>
      <c r="DN81" s="160"/>
      <c r="DO81" s="160"/>
      <c r="DP81" s="160"/>
      <c r="DQ81" s="160"/>
      <c r="DR81" s="160"/>
      <c r="DS81" s="160"/>
      <c r="DT81" s="160"/>
      <c r="DU81" s="160"/>
      <c r="DV81" s="160"/>
      <c r="DW81" s="160"/>
    </row>
    <row r="82" spans="1:140" x14ac:dyDescent="0.35">
      <c r="A82" s="160"/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  <c r="AV82" s="160"/>
      <c r="AW82" s="160"/>
      <c r="AX82" s="160"/>
      <c r="AY82" s="160"/>
      <c r="AZ82" s="160"/>
      <c r="BA82" s="160"/>
      <c r="BB82" s="160"/>
      <c r="BC82" s="160"/>
      <c r="BD82" s="160"/>
      <c r="BE82" s="160"/>
      <c r="BF82" s="160"/>
      <c r="BG82" s="160"/>
      <c r="BH82" s="160"/>
      <c r="BI82" s="160"/>
      <c r="BJ82" s="160"/>
      <c r="BK82" s="160"/>
      <c r="BL82" s="160"/>
      <c r="BM82" s="160"/>
      <c r="BN82" s="160"/>
      <c r="BO82" s="160"/>
      <c r="BP82" s="160"/>
      <c r="BQ82" s="160"/>
      <c r="BR82" s="160"/>
      <c r="BS82" s="160"/>
      <c r="BT82" s="160"/>
      <c r="BU82" s="160"/>
      <c r="BV82" s="160"/>
      <c r="BW82" s="160"/>
      <c r="BX82" s="160"/>
      <c r="BY82" s="160"/>
      <c r="BZ82" s="160"/>
      <c r="CA82" s="160"/>
      <c r="CB82" s="160"/>
      <c r="CC82" s="160"/>
      <c r="CD82" s="160"/>
      <c r="CE82" s="160"/>
      <c r="CF82" s="160"/>
      <c r="CG82" s="160"/>
      <c r="CH82" s="160"/>
      <c r="CI82" s="160"/>
      <c r="CJ82" s="160"/>
      <c r="CK82" s="160"/>
      <c r="CL82" s="160"/>
      <c r="CM82" s="160"/>
      <c r="CN82" s="160"/>
      <c r="CO82" s="160"/>
      <c r="CP82" s="160"/>
      <c r="CQ82" s="160"/>
      <c r="CR82" s="160"/>
      <c r="CS82" s="160"/>
      <c r="CT82" s="160"/>
      <c r="CU82" s="160"/>
      <c r="CV82" s="160"/>
      <c r="CW82" s="160"/>
      <c r="CX82" s="160"/>
      <c r="CY82" s="160"/>
      <c r="CZ82" s="160"/>
      <c r="DA82" s="160"/>
      <c r="DB82" s="160"/>
      <c r="DC82" s="160"/>
      <c r="DD82" s="160"/>
      <c r="DE82" s="160"/>
      <c r="DF82" s="160"/>
      <c r="DG82" s="160"/>
      <c r="DH82" s="160"/>
      <c r="DI82" s="160"/>
      <c r="DJ82" s="160"/>
      <c r="DK82" s="160"/>
      <c r="DL82" s="160"/>
      <c r="DM82" s="160"/>
      <c r="DN82" s="160"/>
      <c r="DO82" s="160"/>
      <c r="DP82" s="160"/>
      <c r="DQ82" s="160"/>
      <c r="DR82" s="160"/>
      <c r="DS82" s="160"/>
      <c r="DT82" s="160"/>
      <c r="DU82" s="160"/>
      <c r="DV82" s="160"/>
      <c r="DW82" s="160"/>
    </row>
    <row r="83" spans="1:140" s="33" customFormat="1" x14ac:dyDescent="0.35">
      <c r="A83" s="177"/>
      <c r="B83" s="177"/>
      <c r="C83" s="177"/>
      <c r="D83" s="177"/>
      <c r="E83" s="177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178"/>
      <c r="AH83" s="178"/>
      <c r="AI83" s="178"/>
      <c r="AJ83" s="178"/>
      <c r="AK83" s="178"/>
      <c r="AL83" s="178"/>
      <c r="AM83" s="178"/>
      <c r="AN83" s="178"/>
      <c r="AO83" s="178"/>
      <c r="AP83" s="178"/>
      <c r="AQ83" s="178"/>
      <c r="AR83" s="178"/>
      <c r="AS83" s="178"/>
      <c r="AT83" s="178"/>
      <c r="AU83" s="178"/>
      <c r="AV83" s="178"/>
      <c r="AW83" s="178"/>
      <c r="AX83" s="178"/>
      <c r="AY83" s="178"/>
      <c r="AZ83" s="178"/>
      <c r="BA83" s="178"/>
      <c r="BB83" s="178"/>
      <c r="BC83" s="178"/>
      <c r="BD83" s="178"/>
      <c r="BE83" s="178"/>
      <c r="BF83" s="178"/>
      <c r="BG83" s="178"/>
      <c r="BH83" s="178"/>
      <c r="BI83" s="178"/>
      <c r="BJ83" s="178"/>
      <c r="BK83" s="178"/>
      <c r="BL83" s="178"/>
      <c r="BM83" s="178"/>
      <c r="BN83" s="178"/>
      <c r="BO83" s="178"/>
      <c r="BP83" s="178"/>
      <c r="BQ83" s="178"/>
      <c r="BR83" s="178"/>
      <c r="BS83" s="178"/>
      <c r="BT83" s="178"/>
      <c r="BU83" s="178"/>
      <c r="BV83" s="178"/>
      <c r="BW83" s="178"/>
      <c r="BX83" s="178"/>
      <c r="BY83" s="178"/>
      <c r="BZ83" s="178"/>
      <c r="CA83" s="178"/>
      <c r="CB83" s="178"/>
      <c r="CC83" s="178"/>
      <c r="CD83" s="178"/>
      <c r="CE83" s="178"/>
      <c r="CF83" s="178"/>
      <c r="CG83" s="178"/>
      <c r="CH83" s="178"/>
      <c r="CI83" s="178"/>
      <c r="CJ83" s="178"/>
      <c r="CK83" s="178"/>
      <c r="CL83" s="178"/>
      <c r="CM83" s="178"/>
      <c r="CN83" s="178"/>
      <c r="CO83" s="178"/>
      <c r="CP83" s="178"/>
      <c r="CQ83" s="178"/>
      <c r="CR83" s="178"/>
      <c r="CS83" s="178"/>
      <c r="CT83" s="178"/>
      <c r="CU83" s="178"/>
      <c r="CV83" s="178"/>
      <c r="CW83" s="178"/>
      <c r="CX83" s="178"/>
      <c r="CY83" s="178"/>
      <c r="CZ83" s="178"/>
      <c r="DA83" s="178"/>
      <c r="DB83" s="178"/>
      <c r="DC83" s="178"/>
      <c r="DD83" s="178"/>
      <c r="DE83" s="178"/>
      <c r="DF83" s="178"/>
      <c r="DG83" s="178"/>
      <c r="DH83" s="178"/>
      <c r="DI83" s="178"/>
      <c r="DJ83" s="178"/>
      <c r="DK83" s="178"/>
      <c r="DL83" s="178"/>
      <c r="DM83" s="178"/>
      <c r="DN83" s="178"/>
      <c r="DO83" s="178"/>
      <c r="DP83" s="178"/>
      <c r="DQ83" s="178"/>
      <c r="DR83" s="178"/>
      <c r="DS83" s="178"/>
      <c r="DT83" s="178"/>
      <c r="DU83" s="178"/>
      <c r="DV83" s="178"/>
      <c r="DW83" s="178"/>
    </row>
    <row r="84" spans="1:140" x14ac:dyDescent="0.35">
      <c r="A84" s="160"/>
      <c r="B84" s="160"/>
      <c r="C84" s="160"/>
      <c r="D84" s="179"/>
      <c r="E84" s="179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60"/>
      <c r="BA84" s="160"/>
      <c r="BB84" s="160"/>
      <c r="BC84" s="160"/>
      <c r="BD84" s="160"/>
      <c r="BE84" s="160"/>
      <c r="BF84" s="160"/>
      <c r="BG84" s="160"/>
      <c r="BH84" s="160"/>
      <c r="BI84" s="160"/>
      <c r="BJ84" s="160"/>
      <c r="BK84" s="160"/>
      <c r="BL84" s="160"/>
      <c r="BM84" s="160"/>
      <c r="BN84" s="160"/>
      <c r="BO84" s="160"/>
      <c r="BP84" s="160"/>
      <c r="BQ84" s="160"/>
      <c r="BR84" s="160"/>
      <c r="BS84" s="160"/>
      <c r="BT84" s="160"/>
      <c r="BU84" s="160"/>
      <c r="BV84" s="160"/>
      <c r="BW84" s="160"/>
      <c r="BX84" s="160"/>
      <c r="BY84" s="160"/>
      <c r="BZ84" s="160"/>
      <c r="CA84" s="160"/>
      <c r="CB84" s="160"/>
      <c r="CC84" s="160"/>
      <c r="CD84" s="160"/>
      <c r="CE84" s="160"/>
      <c r="CF84" s="160"/>
      <c r="CG84" s="160"/>
      <c r="CH84" s="160"/>
      <c r="CI84" s="160"/>
      <c r="CJ84" s="160"/>
      <c r="CK84" s="160"/>
      <c r="CL84" s="160"/>
      <c r="CM84" s="160"/>
      <c r="CN84" s="160"/>
      <c r="CO84" s="160"/>
      <c r="CP84" s="160"/>
      <c r="CQ84" s="160"/>
      <c r="CR84" s="160"/>
      <c r="CS84" s="160"/>
      <c r="CT84" s="160"/>
      <c r="CU84" s="160"/>
      <c r="CV84" s="160"/>
      <c r="CW84" s="160"/>
      <c r="CX84" s="160"/>
      <c r="CY84" s="160"/>
      <c r="CZ84" s="160"/>
      <c r="DA84" s="160"/>
      <c r="DB84" s="160"/>
      <c r="DC84" s="160"/>
      <c r="DD84" s="160"/>
      <c r="DE84" s="160"/>
      <c r="DF84" s="160"/>
      <c r="DG84" s="160"/>
      <c r="DH84" s="160"/>
      <c r="DI84" s="160"/>
      <c r="DJ84" s="160"/>
      <c r="DK84" s="160"/>
      <c r="DL84" s="160"/>
      <c r="DM84" s="160"/>
      <c r="DN84" s="160"/>
      <c r="DO84" s="160"/>
      <c r="DP84" s="160"/>
      <c r="DQ84" s="160"/>
      <c r="DR84" s="160"/>
      <c r="DS84" s="160"/>
      <c r="DT84" s="160"/>
      <c r="DU84" s="160"/>
      <c r="DV84" s="160"/>
      <c r="DW84" s="160"/>
    </row>
    <row r="85" spans="1:140" x14ac:dyDescent="0.35">
      <c r="A85" s="160"/>
      <c r="B85" s="160"/>
      <c r="C85" s="160"/>
      <c r="D85" s="179"/>
      <c r="E85" s="179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  <c r="BL85" s="160"/>
      <c r="BM85" s="160"/>
      <c r="BN85" s="160"/>
      <c r="BO85" s="160"/>
      <c r="BP85" s="160"/>
      <c r="BQ85" s="160"/>
      <c r="BR85" s="160"/>
      <c r="BS85" s="160"/>
      <c r="BT85" s="160"/>
      <c r="BU85" s="160"/>
      <c r="BV85" s="160"/>
      <c r="BW85" s="160"/>
      <c r="BX85" s="160"/>
      <c r="BY85" s="160"/>
      <c r="BZ85" s="160"/>
      <c r="CA85" s="160"/>
      <c r="CB85" s="160"/>
      <c r="CC85" s="160"/>
      <c r="CD85" s="160"/>
      <c r="CE85" s="160"/>
      <c r="CF85" s="160"/>
      <c r="CG85" s="160"/>
      <c r="CH85" s="160"/>
      <c r="CI85" s="160"/>
      <c r="CJ85" s="160"/>
      <c r="CK85" s="160"/>
      <c r="CL85" s="160"/>
      <c r="CM85" s="160"/>
      <c r="CN85" s="160"/>
      <c r="CO85" s="160"/>
      <c r="CP85" s="160"/>
      <c r="CQ85" s="160"/>
      <c r="CR85" s="160"/>
      <c r="CS85" s="160"/>
      <c r="CT85" s="160"/>
      <c r="CU85" s="160"/>
      <c r="CV85" s="160"/>
      <c r="CW85" s="160"/>
      <c r="CX85" s="160"/>
      <c r="CY85" s="160"/>
      <c r="CZ85" s="160"/>
      <c r="DA85" s="160"/>
      <c r="DB85" s="160"/>
      <c r="DC85" s="160"/>
      <c r="DD85" s="160"/>
      <c r="DE85" s="160"/>
      <c r="DF85" s="160"/>
      <c r="DG85" s="160"/>
      <c r="DH85" s="160"/>
      <c r="DI85" s="160"/>
      <c r="DJ85" s="160"/>
      <c r="DK85" s="160"/>
      <c r="DL85" s="160"/>
      <c r="DM85" s="160"/>
      <c r="DN85" s="160"/>
      <c r="DO85" s="160"/>
      <c r="DP85" s="160"/>
      <c r="DQ85" s="160"/>
      <c r="DR85" s="160"/>
      <c r="DS85" s="160"/>
      <c r="DT85" s="160"/>
      <c r="DU85" s="160"/>
      <c r="DV85" s="160"/>
      <c r="DW85" s="160"/>
    </row>
    <row r="86" spans="1:140" x14ac:dyDescent="0.35">
      <c r="A86" s="160"/>
      <c r="B86" s="160"/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0"/>
      <c r="AF86" s="160"/>
      <c r="AG86" s="160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0"/>
      <c r="BE86" s="160"/>
      <c r="BF86" s="160"/>
      <c r="BG86" s="160"/>
      <c r="BH86" s="160"/>
      <c r="BI86" s="160"/>
      <c r="BJ86" s="160"/>
      <c r="BK86" s="160"/>
      <c r="BL86" s="160"/>
      <c r="BM86" s="160"/>
      <c r="BN86" s="160"/>
      <c r="BO86" s="160"/>
      <c r="BP86" s="160"/>
      <c r="BQ86" s="160"/>
      <c r="BR86" s="160"/>
      <c r="BS86" s="160"/>
      <c r="BT86" s="160"/>
      <c r="BU86" s="160"/>
      <c r="BV86" s="160"/>
      <c r="BW86" s="160"/>
      <c r="BX86" s="160"/>
      <c r="BY86" s="160"/>
      <c r="BZ86" s="160"/>
      <c r="CA86" s="160"/>
      <c r="CB86" s="160"/>
      <c r="CC86" s="160"/>
      <c r="CD86" s="160"/>
      <c r="CE86" s="160"/>
      <c r="CF86" s="160"/>
      <c r="CG86" s="160"/>
      <c r="CH86" s="160"/>
      <c r="CI86" s="160"/>
      <c r="CJ86" s="160"/>
      <c r="CK86" s="160"/>
      <c r="CL86" s="160"/>
      <c r="CM86" s="160"/>
      <c r="CN86" s="160"/>
      <c r="CO86" s="160"/>
      <c r="CP86" s="160"/>
      <c r="CQ86" s="160"/>
      <c r="CR86" s="160"/>
      <c r="CS86" s="160"/>
      <c r="CT86" s="160"/>
      <c r="CU86" s="160"/>
      <c r="CV86" s="160"/>
      <c r="CW86" s="160"/>
      <c r="CX86" s="160"/>
      <c r="CY86" s="160"/>
      <c r="CZ86" s="160"/>
      <c r="DA86" s="160"/>
      <c r="DB86" s="160"/>
      <c r="DC86" s="160"/>
      <c r="DD86" s="160"/>
      <c r="DE86" s="160"/>
      <c r="DF86" s="160"/>
      <c r="DG86" s="160"/>
      <c r="DH86" s="160"/>
      <c r="DI86" s="160"/>
      <c r="DJ86" s="160"/>
      <c r="DK86" s="160"/>
      <c r="DL86" s="160"/>
      <c r="DM86" s="160"/>
      <c r="DN86" s="160"/>
      <c r="DO86" s="160"/>
      <c r="DP86" s="160"/>
      <c r="DQ86" s="160"/>
      <c r="DR86" s="160"/>
      <c r="DS86" s="160"/>
      <c r="DT86" s="160"/>
      <c r="DU86" s="160"/>
      <c r="DV86" s="160"/>
      <c r="DW86" s="160"/>
    </row>
    <row r="87" spans="1:140" x14ac:dyDescent="0.35">
      <c r="A87" s="160"/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0"/>
      <c r="BC87" s="160"/>
      <c r="BD87" s="160"/>
      <c r="BE87" s="160"/>
      <c r="BF87" s="160"/>
      <c r="BG87" s="160"/>
      <c r="BH87" s="160"/>
      <c r="BI87" s="160"/>
      <c r="BJ87" s="160"/>
      <c r="BK87" s="160"/>
      <c r="BL87" s="160"/>
      <c r="BM87" s="160"/>
      <c r="BN87" s="160"/>
      <c r="BO87" s="160"/>
      <c r="BP87" s="160"/>
      <c r="BQ87" s="160"/>
      <c r="BR87" s="160"/>
      <c r="BS87" s="160"/>
      <c r="BT87" s="160"/>
      <c r="BU87" s="160"/>
      <c r="BV87" s="160"/>
      <c r="BW87" s="160"/>
      <c r="BX87" s="160"/>
      <c r="BY87" s="160"/>
      <c r="BZ87" s="160"/>
      <c r="CA87" s="160"/>
      <c r="CB87" s="160"/>
      <c r="CC87" s="160"/>
      <c r="CD87" s="160"/>
      <c r="CE87" s="160"/>
      <c r="CF87" s="160"/>
      <c r="CG87" s="160"/>
      <c r="CH87" s="160"/>
      <c r="CI87" s="160"/>
      <c r="CJ87" s="160"/>
      <c r="CK87" s="160"/>
      <c r="CL87" s="160"/>
      <c r="CM87" s="160"/>
      <c r="CN87" s="160"/>
      <c r="CO87" s="160"/>
      <c r="CP87" s="160"/>
      <c r="CQ87" s="160"/>
      <c r="CR87" s="160"/>
      <c r="CS87" s="160"/>
      <c r="CT87" s="160"/>
      <c r="CU87" s="160"/>
      <c r="CV87" s="160"/>
      <c r="CW87" s="160"/>
      <c r="CX87" s="160"/>
      <c r="CY87" s="160"/>
      <c r="CZ87" s="160"/>
      <c r="DA87" s="160"/>
      <c r="DB87" s="160"/>
      <c r="DC87" s="160"/>
      <c r="DD87" s="160"/>
      <c r="DE87" s="160"/>
      <c r="DF87" s="160"/>
      <c r="DG87" s="160"/>
      <c r="DH87" s="160"/>
      <c r="DI87" s="160"/>
      <c r="DJ87" s="160"/>
      <c r="DK87" s="160"/>
      <c r="DL87" s="160"/>
      <c r="DM87" s="160"/>
      <c r="DN87" s="160"/>
      <c r="DO87" s="160"/>
      <c r="DP87" s="160"/>
      <c r="DQ87" s="160"/>
      <c r="DR87" s="160"/>
      <c r="DS87" s="160"/>
      <c r="DT87" s="160"/>
      <c r="DU87" s="160"/>
      <c r="DV87" s="160"/>
      <c r="DW87" s="160"/>
    </row>
    <row r="88" spans="1:140" x14ac:dyDescent="0.35">
      <c r="A88" s="160"/>
      <c r="B88" s="160"/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/>
      <c r="BL88" s="160"/>
      <c r="BM88" s="160"/>
      <c r="BN88" s="160"/>
      <c r="BO88" s="160"/>
      <c r="BP88" s="160"/>
      <c r="BQ88" s="160"/>
      <c r="BR88" s="160"/>
      <c r="BS88" s="160"/>
      <c r="BT88" s="160"/>
      <c r="BU88" s="160"/>
      <c r="BV88" s="160"/>
      <c r="BW88" s="160"/>
      <c r="BX88" s="160"/>
      <c r="BY88" s="160"/>
      <c r="BZ88" s="160"/>
      <c r="CA88" s="160"/>
      <c r="CB88" s="160"/>
      <c r="CC88" s="160"/>
      <c r="CD88" s="160"/>
      <c r="CE88" s="160"/>
      <c r="CF88" s="160"/>
      <c r="CG88" s="160"/>
      <c r="CH88" s="160"/>
      <c r="CI88" s="160"/>
      <c r="CJ88" s="160"/>
      <c r="CK88" s="160"/>
      <c r="CL88" s="160"/>
      <c r="CM88" s="160"/>
      <c r="CN88" s="160"/>
      <c r="CO88" s="160"/>
      <c r="CP88" s="160"/>
      <c r="CQ88" s="160"/>
      <c r="CR88" s="160"/>
      <c r="CS88" s="160"/>
      <c r="CT88" s="160"/>
      <c r="CU88" s="160"/>
      <c r="CV88" s="160"/>
      <c r="CW88" s="160"/>
      <c r="CX88" s="160"/>
      <c r="CY88" s="160"/>
      <c r="CZ88" s="160"/>
      <c r="DA88" s="160"/>
      <c r="DB88" s="160"/>
      <c r="DC88" s="160"/>
      <c r="DD88" s="160"/>
      <c r="DE88" s="160"/>
      <c r="DF88" s="160"/>
      <c r="DG88" s="160"/>
      <c r="DH88" s="160"/>
      <c r="DI88" s="160"/>
      <c r="DJ88" s="160"/>
      <c r="DK88" s="160"/>
      <c r="DL88" s="160"/>
      <c r="DM88" s="160"/>
      <c r="DN88" s="160"/>
      <c r="DO88" s="160"/>
      <c r="DP88" s="160"/>
      <c r="DQ88" s="160"/>
      <c r="DR88" s="160"/>
      <c r="DS88" s="160"/>
      <c r="DT88" s="160"/>
      <c r="DU88" s="160"/>
      <c r="DV88" s="160"/>
      <c r="DW88" s="160"/>
    </row>
    <row r="89" spans="1:140" x14ac:dyDescent="0.35">
      <c r="A89" s="160"/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60"/>
      <c r="BI89" s="160"/>
      <c r="BJ89" s="160"/>
      <c r="BK89" s="160"/>
      <c r="BL89" s="160"/>
      <c r="BM89" s="160"/>
      <c r="BN89" s="160"/>
      <c r="BO89" s="160"/>
      <c r="BP89" s="160"/>
      <c r="BQ89" s="160"/>
      <c r="BR89" s="160"/>
      <c r="BS89" s="160"/>
      <c r="BT89" s="160"/>
      <c r="BU89" s="160"/>
      <c r="BV89" s="160"/>
      <c r="BW89" s="160"/>
      <c r="BX89" s="160"/>
      <c r="BY89" s="160"/>
      <c r="BZ89" s="160"/>
      <c r="CA89" s="160"/>
      <c r="CB89" s="160"/>
      <c r="CC89" s="160"/>
      <c r="CD89" s="160"/>
      <c r="CE89" s="160"/>
      <c r="CF89" s="160"/>
      <c r="CG89" s="160"/>
      <c r="CH89" s="160"/>
      <c r="CI89" s="160"/>
      <c r="CJ89" s="160"/>
      <c r="CK89" s="160"/>
      <c r="CL89" s="160"/>
      <c r="CM89" s="160"/>
      <c r="CN89" s="160"/>
      <c r="CO89" s="160"/>
      <c r="CP89" s="160"/>
      <c r="CQ89" s="160"/>
      <c r="CR89" s="160"/>
      <c r="CS89" s="160"/>
      <c r="CT89" s="160"/>
      <c r="CU89" s="160"/>
      <c r="CV89" s="160"/>
      <c r="CW89" s="160"/>
      <c r="CX89" s="160"/>
      <c r="CY89" s="160"/>
      <c r="CZ89" s="160"/>
      <c r="DA89" s="160"/>
      <c r="DB89" s="160"/>
      <c r="DC89" s="160"/>
      <c r="DD89" s="160"/>
      <c r="DE89" s="160"/>
      <c r="DF89" s="160"/>
      <c r="DG89" s="160"/>
      <c r="DH89" s="160"/>
      <c r="DI89" s="160"/>
      <c r="DJ89" s="160"/>
      <c r="DK89" s="160"/>
      <c r="DL89" s="160"/>
      <c r="DM89" s="160"/>
      <c r="DN89" s="160"/>
      <c r="DO89" s="160"/>
      <c r="DP89" s="160"/>
      <c r="DQ89" s="160"/>
      <c r="DR89" s="160"/>
      <c r="DS89" s="160"/>
      <c r="DT89" s="160"/>
      <c r="DU89" s="160"/>
      <c r="DV89" s="160"/>
      <c r="DW89" s="160"/>
    </row>
    <row r="90" spans="1:140" x14ac:dyDescent="0.35">
      <c r="A90" s="160"/>
      <c r="B90" s="160"/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0"/>
      <c r="BB90" s="160"/>
      <c r="BC90" s="160"/>
      <c r="BD90" s="160"/>
      <c r="BE90" s="160"/>
      <c r="BF90" s="160"/>
      <c r="BG90" s="160"/>
      <c r="BH90" s="160"/>
      <c r="BI90" s="160"/>
      <c r="BJ90" s="160"/>
      <c r="BK90" s="160"/>
      <c r="BL90" s="160"/>
      <c r="BM90" s="160"/>
      <c r="BN90" s="160"/>
      <c r="BO90" s="160"/>
      <c r="BP90" s="160"/>
      <c r="BQ90" s="160"/>
      <c r="BR90" s="160"/>
      <c r="BS90" s="160"/>
      <c r="BT90" s="160"/>
      <c r="BU90" s="160"/>
      <c r="BV90" s="160"/>
      <c r="BW90" s="160"/>
      <c r="BX90" s="160"/>
      <c r="BY90" s="160"/>
      <c r="BZ90" s="160"/>
      <c r="CA90" s="160"/>
      <c r="CB90" s="160"/>
      <c r="CC90" s="160"/>
      <c r="CD90" s="160"/>
      <c r="CE90" s="160"/>
      <c r="CF90" s="160"/>
      <c r="CG90" s="160"/>
      <c r="CH90" s="160"/>
      <c r="CI90" s="160"/>
      <c r="CJ90" s="160"/>
      <c r="CK90" s="160"/>
      <c r="CL90" s="160"/>
      <c r="CM90" s="160"/>
      <c r="CN90" s="160"/>
      <c r="CO90" s="160"/>
      <c r="CP90" s="160"/>
      <c r="CQ90" s="160"/>
      <c r="CR90" s="160"/>
      <c r="CS90" s="160"/>
      <c r="CT90" s="160"/>
      <c r="CU90" s="160"/>
      <c r="CV90" s="160"/>
      <c r="CW90" s="160"/>
      <c r="CX90" s="160"/>
      <c r="CY90" s="160"/>
      <c r="CZ90" s="160"/>
      <c r="DA90" s="160"/>
      <c r="DB90" s="160"/>
      <c r="DC90" s="160"/>
      <c r="DD90" s="160"/>
      <c r="DE90" s="160"/>
      <c r="DF90" s="160"/>
      <c r="DG90" s="160"/>
      <c r="DH90" s="160"/>
      <c r="DI90" s="160"/>
      <c r="DJ90" s="160"/>
      <c r="DK90" s="160"/>
      <c r="DL90" s="160"/>
      <c r="DM90" s="160"/>
      <c r="DN90" s="160"/>
      <c r="DO90" s="160"/>
      <c r="DP90" s="160"/>
      <c r="DQ90" s="160"/>
      <c r="DR90" s="160"/>
      <c r="DS90" s="160"/>
      <c r="DT90" s="160"/>
      <c r="DU90" s="160"/>
      <c r="DV90" s="160"/>
      <c r="DW90" s="160"/>
    </row>
    <row r="91" spans="1:140" x14ac:dyDescent="0.35">
      <c r="A91" s="160"/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  <c r="BL91" s="160"/>
      <c r="BM91" s="160"/>
      <c r="BN91" s="160"/>
      <c r="BO91" s="160"/>
      <c r="BP91" s="160"/>
      <c r="BQ91" s="160"/>
      <c r="BR91" s="160"/>
      <c r="BS91" s="160"/>
      <c r="BT91" s="160"/>
      <c r="BU91" s="160"/>
      <c r="BV91" s="160"/>
      <c r="BW91" s="160"/>
      <c r="BX91" s="160"/>
      <c r="BY91" s="160"/>
      <c r="BZ91" s="160"/>
      <c r="CA91" s="160"/>
      <c r="CB91" s="160"/>
      <c r="CC91" s="160"/>
      <c r="CD91" s="160"/>
      <c r="CE91" s="160"/>
      <c r="CF91" s="160"/>
      <c r="CG91" s="160"/>
      <c r="CH91" s="160"/>
      <c r="CI91" s="160"/>
      <c r="CJ91" s="160"/>
      <c r="CK91" s="160"/>
      <c r="CL91" s="160"/>
      <c r="CM91" s="160"/>
      <c r="CN91" s="160"/>
      <c r="CO91" s="160"/>
      <c r="CP91" s="160"/>
      <c r="CQ91" s="160"/>
      <c r="CR91" s="160"/>
      <c r="CS91" s="160"/>
      <c r="CT91" s="160"/>
      <c r="CU91" s="160"/>
      <c r="CV91" s="160"/>
      <c r="CW91" s="160"/>
      <c r="CX91" s="160"/>
      <c r="CY91" s="160"/>
      <c r="CZ91" s="160"/>
      <c r="DA91" s="160"/>
      <c r="DB91" s="160"/>
      <c r="DC91" s="160"/>
      <c r="DD91" s="160"/>
      <c r="DE91" s="160"/>
      <c r="DF91" s="160"/>
      <c r="DG91" s="160"/>
      <c r="DH91" s="160"/>
      <c r="DI91" s="160"/>
      <c r="DJ91" s="160"/>
      <c r="DK91" s="160"/>
      <c r="DL91" s="160"/>
      <c r="DM91" s="160"/>
      <c r="DN91" s="160"/>
      <c r="DO91" s="160"/>
      <c r="DP91" s="160"/>
      <c r="DQ91" s="160"/>
      <c r="DR91" s="160"/>
      <c r="DS91" s="160"/>
      <c r="DT91" s="160"/>
      <c r="DU91" s="160"/>
      <c r="DV91" s="160"/>
      <c r="DW91" s="160"/>
    </row>
    <row r="92" spans="1:140" x14ac:dyDescent="0.35">
      <c r="A92" s="160"/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160"/>
      <c r="BI92" s="160"/>
      <c r="BJ92" s="160"/>
      <c r="BK92" s="160"/>
      <c r="BL92" s="160"/>
      <c r="BM92" s="160"/>
      <c r="BN92" s="160"/>
      <c r="BO92" s="160"/>
      <c r="BP92" s="160"/>
      <c r="BQ92" s="160"/>
      <c r="BR92" s="160"/>
      <c r="BS92" s="160"/>
      <c r="BT92" s="160"/>
      <c r="BU92" s="160"/>
      <c r="BV92" s="160"/>
      <c r="BW92" s="160"/>
      <c r="BX92" s="160"/>
      <c r="BY92" s="160"/>
      <c r="BZ92" s="160"/>
      <c r="CA92" s="160"/>
      <c r="CB92" s="160"/>
      <c r="CC92" s="160"/>
      <c r="CD92" s="160"/>
      <c r="CE92" s="160"/>
      <c r="CF92" s="160"/>
      <c r="CG92" s="160"/>
      <c r="CH92" s="160"/>
      <c r="CI92" s="160"/>
      <c r="CJ92" s="160"/>
      <c r="CK92" s="160"/>
      <c r="CL92" s="160"/>
      <c r="CM92" s="160"/>
      <c r="CN92" s="160"/>
      <c r="CO92" s="160"/>
      <c r="CP92" s="160"/>
      <c r="CQ92" s="160"/>
      <c r="CR92" s="160"/>
      <c r="CS92" s="160"/>
      <c r="CT92" s="160"/>
      <c r="CU92" s="160"/>
      <c r="CV92" s="160"/>
      <c r="CW92" s="160"/>
      <c r="CX92" s="160"/>
      <c r="CY92" s="160"/>
      <c r="CZ92" s="160"/>
      <c r="DA92" s="160"/>
      <c r="DB92" s="160"/>
      <c r="DC92" s="160"/>
      <c r="DD92" s="160"/>
      <c r="DE92" s="160"/>
      <c r="DF92" s="160"/>
      <c r="DG92" s="160"/>
      <c r="DH92" s="160"/>
      <c r="DI92" s="160"/>
      <c r="DJ92" s="160"/>
      <c r="DK92" s="160"/>
      <c r="DL92" s="160"/>
      <c r="DM92" s="160"/>
      <c r="DN92" s="160"/>
      <c r="DO92" s="160"/>
      <c r="DP92" s="160"/>
      <c r="DQ92" s="160"/>
      <c r="DR92" s="160"/>
      <c r="DS92" s="160"/>
      <c r="DT92" s="160"/>
      <c r="DU92" s="160"/>
      <c r="DV92" s="160"/>
      <c r="DW92" s="160"/>
    </row>
    <row r="93" spans="1:140" x14ac:dyDescent="0.35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80"/>
      <c r="BR93" s="180"/>
      <c r="BS93" s="180"/>
      <c r="BT93" s="180"/>
      <c r="BU93" s="180"/>
      <c r="BV93" s="180"/>
      <c r="BW93" s="180"/>
      <c r="BX93" s="180"/>
      <c r="BY93" s="180"/>
      <c r="BZ93" s="180"/>
      <c r="CA93" s="180"/>
      <c r="CB93" s="180"/>
      <c r="CC93" s="180"/>
      <c r="CD93" s="180"/>
      <c r="CE93" s="180"/>
      <c r="CF93" s="180"/>
      <c r="CG93" s="180"/>
      <c r="CH93" s="180"/>
      <c r="CI93" s="180"/>
      <c r="CJ93" s="180"/>
      <c r="CK93" s="180"/>
      <c r="CL93" s="180"/>
      <c r="CM93" s="180"/>
      <c r="CN93" s="180"/>
      <c r="CO93" s="180"/>
      <c r="CP93" s="180"/>
      <c r="CQ93" s="180"/>
      <c r="CR93" s="180"/>
      <c r="CS93" s="180"/>
      <c r="CT93" s="180"/>
      <c r="CU93" s="180"/>
      <c r="CV93" s="180"/>
      <c r="CW93" s="180"/>
      <c r="CX93" s="180"/>
      <c r="CY93" s="180"/>
      <c r="CZ93" s="180"/>
      <c r="DA93" s="180"/>
      <c r="DB93" s="180"/>
      <c r="DC93" s="180"/>
      <c r="DD93" s="180"/>
      <c r="DE93" s="180"/>
      <c r="DF93" s="180"/>
      <c r="DG93" s="180"/>
      <c r="DH93" s="180"/>
      <c r="DI93" s="180"/>
      <c r="DJ93" s="180"/>
      <c r="DK93" s="180"/>
      <c r="DL93" s="180"/>
      <c r="DM93" s="180"/>
      <c r="DN93" s="180"/>
      <c r="DO93" s="180"/>
      <c r="DP93" s="180"/>
      <c r="DQ93" s="180"/>
      <c r="DR93" s="180"/>
      <c r="DS93" s="180"/>
      <c r="DT93" s="180"/>
      <c r="DU93" s="180"/>
      <c r="DV93" s="180"/>
      <c r="DW93" s="180"/>
      <c r="DX93" s="180"/>
      <c r="DY93" s="180"/>
      <c r="DZ93" s="180"/>
      <c r="EA93" s="180"/>
      <c r="EB93" s="180"/>
      <c r="EC93" s="180"/>
      <c r="ED93" s="180"/>
      <c r="EE93" s="180"/>
      <c r="EF93" s="180"/>
      <c r="EG93" s="180"/>
      <c r="EH93" s="180"/>
      <c r="EI93" s="180"/>
      <c r="EJ93" s="180"/>
    </row>
    <row r="94" spans="1:140" x14ac:dyDescent="0.35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0"/>
      <c r="AK94" s="180"/>
      <c r="AL94" s="180"/>
      <c r="AM94" s="180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80"/>
      <c r="AY94" s="180"/>
      <c r="AZ94" s="180"/>
      <c r="BA94" s="180"/>
      <c r="BB94" s="180"/>
      <c r="BC94" s="180"/>
      <c r="BD94" s="180"/>
      <c r="BE94" s="180"/>
      <c r="BF94" s="180"/>
      <c r="BG94" s="180"/>
      <c r="BH94" s="180"/>
      <c r="BI94" s="180"/>
      <c r="BJ94" s="180"/>
      <c r="BK94" s="180"/>
      <c r="BL94" s="180"/>
      <c r="BM94" s="180"/>
      <c r="BN94" s="180"/>
      <c r="BO94" s="180"/>
      <c r="BP94" s="180"/>
      <c r="BQ94" s="180"/>
      <c r="BR94" s="180"/>
      <c r="BS94" s="180"/>
      <c r="BT94" s="180"/>
      <c r="BU94" s="180"/>
      <c r="BV94" s="180"/>
      <c r="BW94" s="180"/>
      <c r="BX94" s="180"/>
      <c r="BY94" s="180"/>
      <c r="BZ94" s="180"/>
      <c r="CA94" s="180"/>
      <c r="CB94" s="180"/>
      <c r="CC94" s="180"/>
      <c r="CD94" s="180"/>
      <c r="CE94" s="180"/>
      <c r="CF94" s="180"/>
      <c r="CG94" s="180"/>
      <c r="CH94" s="180"/>
      <c r="CI94" s="180"/>
      <c r="CJ94" s="180"/>
      <c r="CK94" s="180"/>
      <c r="CL94" s="180"/>
      <c r="CM94" s="180"/>
      <c r="CN94" s="180"/>
      <c r="CO94" s="180"/>
      <c r="CP94" s="180"/>
      <c r="CQ94" s="180"/>
      <c r="CR94" s="180"/>
      <c r="CS94" s="180"/>
      <c r="CT94" s="180"/>
      <c r="CU94" s="180"/>
      <c r="CV94" s="180"/>
      <c r="CW94" s="180"/>
      <c r="CX94" s="180"/>
      <c r="CY94" s="180"/>
      <c r="CZ94" s="180"/>
      <c r="DA94" s="180"/>
      <c r="DB94" s="180"/>
      <c r="DC94" s="180"/>
      <c r="DD94" s="180"/>
      <c r="DE94" s="180"/>
      <c r="DF94" s="180"/>
      <c r="DG94" s="180"/>
      <c r="DH94" s="180"/>
      <c r="DI94" s="180"/>
      <c r="DJ94" s="180"/>
      <c r="DK94" s="180"/>
      <c r="DL94" s="180"/>
      <c r="DM94" s="180"/>
      <c r="DN94" s="180"/>
      <c r="DO94" s="180"/>
      <c r="DP94" s="180"/>
      <c r="DQ94" s="180"/>
      <c r="DR94" s="180"/>
      <c r="DS94" s="180"/>
      <c r="DT94" s="180"/>
      <c r="DU94" s="180"/>
      <c r="DV94" s="180"/>
      <c r="DW94" s="180"/>
      <c r="DX94" s="180"/>
      <c r="DY94" s="180"/>
      <c r="DZ94" s="180"/>
      <c r="EA94" s="180"/>
      <c r="EB94" s="180"/>
      <c r="EC94" s="180"/>
      <c r="ED94" s="180"/>
      <c r="EE94" s="180"/>
      <c r="EF94" s="180"/>
      <c r="EG94" s="180"/>
      <c r="EH94" s="180"/>
      <c r="EI94" s="180"/>
      <c r="EJ94" s="180"/>
    </row>
    <row r="95" spans="1:140" x14ac:dyDescent="0.35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80"/>
      <c r="AY95" s="180"/>
      <c r="AZ95" s="180"/>
      <c r="BA95" s="180"/>
      <c r="BB95" s="180"/>
      <c r="BC95" s="180"/>
      <c r="BD95" s="180"/>
      <c r="BE95" s="180"/>
      <c r="BF95" s="180"/>
      <c r="BG95" s="180"/>
      <c r="BH95" s="180"/>
      <c r="BI95" s="180"/>
      <c r="BJ95" s="180"/>
      <c r="BK95" s="180"/>
      <c r="BL95" s="180"/>
      <c r="BM95" s="180"/>
      <c r="BN95" s="180"/>
      <c r="BO95" s="180"/>
      <c r="BP95" s="180"/>
      <c r="BQ95" s="180"/>
      <c r="BR95" s="180"/>
      <c r="BS95" s="180"/>
      <c r="BT95" s="180"/>
      <c r="BU95" s="180"/>
      <c r="BV95" s="180"/>
      <c r="BW95" s="180"/>
      <c r="BX95" s="180"/>
      <c r="BY95" s="180"/>
      <c r="BZ95" s="180"/>
      <c r="CA95" s="180"/>
      <c r="CB95" s="180"/>
      <c r="CC95" s="180"/>
      <c r="CD95" s="180"/>
      <c r="CE95" s="180"/>
      <c r="CF95" s="180"/>
      <c r="CG95" s="180"/>
      <c r="CH95" s="180"/>
      <c r="CI95" s="180"/>
      <c r="CJ95" s="180"/>
      <c r="CK95" s="180"/>
      <c r="CL95" s="180"/>
      <c r="CM95" s="180"/>
      <c r="CN95" s="180"/>
      <c r="CO95" s="180"/>
      <c r="CP95" s="180"/>
      <c r="CQ95" s="180"/>
      <c r="CR95" s="180"/>
      <c r="CS95" s="180"/>
      <c r="CT95" s="180"/>
      <c r="CU95" s="180"/>
      <c r="CV95" s="180"/>
      <c r="CW95" s="180"/>
      <c r="CX95" s="180"/>
      <c r="CY95" s="180"/>
      <c r="CZ95" s="180"/>
      <c r="DA95" s="180"/>
      <c r="DB95" s="180"/>
      <c r="DC95" s="180"/>
      <c r="DD95" s="180"/>
      <c r="DE95" s="180"/>
      <c r="DF95" s="180"/>
      <c r="DG95" s="180"/>
      <c r="DH95" s="180"/>
      <c r="DI95" s="180"/>
      <c r="DJ95" s="180"/>
      <c r="DK95" s="180"/>
      <c r="DL95" s="180"/>
      <c r="DM95" s="180"/>
      <c r="DN95" s="180"/>
      <c r="DO95" s="180"/>
      <c r="DP95" s="180"/>
      <c r="DQ95" s="180"/>
      <c r="DR95" s="180"/>
      <c r="DS95" s="180"/>
      <c r="DT95" s="180"/>
      <c r="DU95" s="180"/>
      <c r="DV95" s="180"/>
      <c r="DW95" s="180"/>
      <c r="DX95" s="180"/>
      <c r="DY95" s="180"/>
      <c r="DZ95" s="180"/>
      <c r="EA95" s="180"/>
      <c r="EB95" s="180"/>
      <c r="EC95" s="180"/>
      <c r="ED95" s="180"/>
      <c r="EE95" s="180"/>
      <c r="EF95" s="180"/>
      <c r="EG95" s="180"/>
      <c r="EH95" s="180"/>
      <c r="EI95" s="180"/>
      <c r="EJ95" s="180"/>
    </row>
    <row r="96" spans="1:140" x14ac:dyDescent="0.35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  <c r="AS96" s="180"/>
      <c r="AT96" s="180"/>
      <c r="AU96" s="180"/>
      <c r="AV96" s="180"/>
      <c r="AW96" s="180"/>
      <c r="AX96" s="180"/>
      <c r="AY96" s="180"/>
      <c r="AZ96" s="180"/>
      <c r="BA96" s="180"/>
      <c r="BB96" s="180"/>
      <c r="BC96" s="180"/>
      <c r="BD96" s="180"/>
      <c r="BE96" s="180"/>
      <c r="BF96" s="180"/>
      <c r="BG96" s="180"/>
      <c r="BH96" s="180"/>
      <c r="BI96" s="180"/>
      <c r="BJ96" s="180"/>
      <c r="BK96" s="180"/>
      <c r="BL96" s="180"/>
      <c r="BM96" s="180"/>
      <c r="BN96" s="180"/>
      <c r="BO96" s="180"/>
      <c r="BP96" s="180"/>
      <c r="BQ96" s="180"/>
      <c r="BR96" s="180"/>
      <c r="BS96" s="180"/>
      <c r="BT96" s="180"/>
      <c r="BU96" s="180"/>
      <c r="BV96" s="180"/>
      <c r="BW96" s="180"/>
      <c r="BX96" s="180"/>
      <c r="BY96" s="180"/>
      <c r="BZ96" s="180"/>
      <c r="CA96" s="180"/>
      <c r="CB96" s="180"/>
      <c r="CC96" s="180"/>
      <c r="CD96" s="180"/>
      <c r="CE96" s="180"/>
      <c r="CF96" s="180"/>
      <c r="CG96" s="180"/>
      <c r="CH96" s="180"/>
      <c r="CI96" s="180"/>
      <c r="CJ96" s="180"/>
      <c r="CK96" s="180"/>
      <c r="CL96" s="180"/>
      <c r="CM96" s="180"/>
      <c r="CN96" s="180"/>
      <c r="CO96" s="180"/>
      <c r="CP96" s="180"/>
      <c r="CQ96" s="180"/>
      <c r="CR96" s="180"/>
      <c r="CS96" s="180"/>
      <c r="CT96" s="180"/>
      <c r="CU96" s="180"/>
      <c r="CV96" s="180"/>
      <c r="CW96" s="180"/>
      <c r="CX96" s="180"/>
      <c r="CY96" s="180"/>
      <c r="CZ96" s="180"/>
      <c r="DA96" s="180"/>
      <c r="DB96" s="180"/>
      <c r="DC96" s="180"/>
      <c r="DD96" s="180"/>
      <c r="DE96" s="180"/>
      <c r="DF96" s="180"/>
      <c r="DG96" s="180"/>
      <c r="DH96" s="180"/>
      <c r="DI96" s="180"/>
      <c r="DJ96" s="180"/>
      <c r="DK96" s="180"/>
      <c r="DL96" s="180"/>
      <c r="DM96" s="180"/>
      <c r="DN96" s="180"/>
      <c r="DO96" s="180"/>
      <c r="DP96" s="180"/>
      <c r="DQ96" s="180"/>
      <c r="DR96" s="180"/>
      <c r="DS96" s="180"/>
      <c r="DT96" s="180"/>
      <c r="DU96" s="180"/>
      <c r="DV96" s="180"/>
      <c r="DW96" s="180"/>
      <c r="DX96" s="180"/>
      <c r="DY96" s="180"/>
      <c r="DZ96" s="180"/>
      <c r="EA96" s="180"/>
      <c r="EB96" s="180"/>
      <c r="EC96" s="180"/>
      <c r="ED96" s="180"/>
      <c r="EE96" s="180"/>
      <c r="EF96" s="180"/>
      <c r="EG96" s="180"/>
      <c r="EH96" s="180"/>
      <c r="EI96" s="180"/>
      <c r="EJ96" s="180"/>
    </row>
    <row r="97" spans="1:140" x14ac:dyDescent="0.35">
      <c r="A97" s="180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  <c r="AS97" s="180"/>
      <c r="AT97" s="180"/>
      <c r="AU97" s="180"/>
      <c r="AV97" s="180"/>
      <c r="AW97" s="180"/>
      <c r="AX97" s="180"/>
      <c r="AY97" s="180"/>
      <c r="AZ97" s="180"/>
      <c r="BA97" s="180"/>
      <c r="BB97" s="180"/>
      <c r="BC97" s="180"/>
      <c r="BD97" s="180"/>
      <c r="BE97" s="180"/>
      <c r="BF97" s="180"/>
      <c r="BG97" s="180"/>
      <c r="BH97" s="180"/>
      <c r="BI97" s="180"/>
      <c r="BJ97" s="180"/>
      <c r="BK97" s="180"/>
      <c r="BL97" s="180"/>
      <c r="BM97" s="180"/>
      <c r="BN97" s="180"/>
      <c r="BO97" s="180"/>
      <c r="BP97" s="180"/>
      <c r="BQ97" s="180"/>
      <c r="BR97" s="180"/>
      <c r="BS97" s="180"/>
      <c r="BT97" s="180"/>
      <c r="BU97" s="180"/>
      <c r="BV97" s="180"/>
      <c r="BW97" s="180"/>
      <c r="BX97" s="180"/>
      <c r="BY97" s="180"/>
      <c r="BZ97" s="180"/>
      <c r="CA97" s="180"/>
      <c r="CB97" s="180"/>
      <c r="CC97" s="180"/>
      <c r="CD97" s="180"/>
      <c r="CE97" s="180"/>
      <c r="CF97" s="180"/>
      <c r="CG97" s="180"/>
      <c r="CH97" s="180"/>
      <c r="CI97" s="180"/>
      <c r="CJ97" s="180"/>
      <c r="CK97" s="180"/>
      <c r="CL97" s="180"/>
      <c r="CM97" s="180"/>
      <c r="CN97" s="180"/>
      <c r="CO97" s="180"/>
      <c r="CP97" s="180"/>
      <c r="CQ97" s="180"/>
      <c r="CR97" s="180"/>
      <c r="CS97" s="180"/>
      <c r="CT97" s="180"/>
      <c r="CU97" s="180"/>
      <c r="CV97" s="180"/>
      <c r="CW97" s="180"/>
      <c r="CX97" s="180"/>
      <c r="CY97" s="180"/>
      <c r="CZ97" s="180"/>
      <c r="DA97" s="180"/>
      <c r="DB97" s="180"/>
      <c r="DC97" s="180"/>
      <c r="DD97" s="180"/>
      <c r="DE97" s="180"/>
      <c r="DF97" s="180"/>
      <c r="DG97" s="180"/>
      <c r="DH97" s="180"/>
      <c r="DI97" s="180"/>
      <c r="DJ97" s="180"/>
      <c r="DK97" s="180"/>
      <c r="DL97" s="180"/>
      <c r="DM97" s="180"/>
      <c r="DN97" s="180"/>
      <c r="DO97" s="180"/>
      <c r="DP97" s="180"/>
      <c r="DQ97" s="180"/>
      <c r="DR97" s="180"/>
      <c r="DS97" s="180"/>
      <c r="DT97" s="180"/>
      <c r="DU97" s="180"/>
      <c r="DV97" s="180"/>
      <c r="DW97" s="180"/>
      <c r="DX97" s="180"/>
      <c r="DY97" s="180"/>
      <c r="DZ97" s="180"/>
      <c r="EA97" s="180"/>
      <c r="EB97" s="180"/>
      <c r="EC97" s="180"/>
      <c r="ED97" s="180"/>
      <c r="EE97" s="180"/>
      <c r="EF97" s="180"/>
      <c r="EG97" s="180"/>
      <c r="EH97" s="180"/>
      <c r="EI97" s="180"/>
      <c r="EJ97" s="180"/>
    </row>
    <row r="98" spans="1:140" x14ac:dyDescent="0.35">
      <c r="A98" s="180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0"/>
      <c r="AT98" s="180"/>
      <c r="AU98" s="180"/>
      <c r="AV98" s="180"/>
      <c r="AW98" s="180"/>
      <c r="AX98" s="180"/>
      <c r="AY98" s="180"/>
      <c r="AZ98" s="180"/>
      <c r="BA98" s="180"/>
      <c r="BB98" s="180"/>
      <c r="BC98" s="180"/>
      <c r="BD98" s="180"/>
      <c r="BE98" s="180"/>
      <c r="BF98" s="180"/>
      <c r="BG98" s="180"/>
      <c r="BH98" s="180"/>
      <c r="BI98" s="180"/>
      <c r="BJ98" s="180"/>
      <c r="BK98" s="180"/>
      <c r="BL98" s="180"/>
      <c r="BM98" s="180"/>
      <c r="BN98" s="180"/>
      <c r="BO98" s="180"/>
      <c r="BP98" s="180"/>
      <c r="BQ98" s="180"/>
      <c r="BR98" s="180"/>
      <c r="BS98" s="180"/>
      <c r="BT98" s="180"/>
      <c r="BU98" s="180"/>
      <c r="BV98" s="180"/>
      <c r="BW98" s="180"/>
      <c r="BX98" s="180"/>
      <c r="BY98" s="180"/>
      <c r="BZ98" s="180"/>
      <c r="CA98" s="180"/>
      <c r="CB98" s="180"/>
      <c r="CC98" s="180"/>
      <c r="CD98" s="180"/>
      <c r="CE98" s="180"/>
      <c r="CF98" s="180"/>
      <c r="CG98" s="180"/>
      <c r="CH98" s="180"/>
      <c r="CI98" s="180"/>
      <c r="CJ98" s="180"/>
      <c r="CK98" s="180"/>
      <c r="CL98" s="180"/>
      <c r="CM98" s="180"/>
      <c r="CN98" s="180"/>
      <c r="CO98" s="180"/>
      <c r="CP98" s="180"/>
      <c r="CQ98" s="180"/>
      <c r="CR98" s="180"/>
      <c r="CS98" s="180"/>
      <c r="CT98" s="180"/>
      <c r="CU98" s="180"/>
      <c r="CV98" s="180"/>
      <c r="CW98" s="180"/>
      <c r="CX98" s="180"/>
      <c r="CY98" s="180"/>
      <c r="CZ98" s="180"/>
      <c r="DA98" s="180"/>
      <c r="DB98" s="180"/>
      <c r="DC98" s="180"/>
      <c r="DD98" s="180"/>
      <c r="DE98" s="180"/>
      <c r="DF98" s="180"/>
      <c r="DG98" s="180"/>
      <c r="DH98" s="180"/>
      <c r="DI98" s="180"/>
      <c r="DJ98" s="180"/>
      <c r="DK98" s="180"/>
      <c r="DL98" s="180"/>
      <c r="DM98" s="180"/>
      <c r="DN98" s="180"/>
      <c r="DO98" s="180"/>
      <c r="DP98" s="180"/>
      <c r="DQ98" s="180"/>
      <c r="DR98" s="180"/>
      <c r="DS98" s="180"/>
      <c r="DT98" s="180"/>
      <c r="DU98" s="180"/>
      <c r="DV98" s="180"/>
      <c r="DW98" s="180"/>
      <c r="DX98" s="180"/>
      <c r="DY98" s="180"/>
      <c r="DZ98" s="180"/>
      <c r="EA98" s="180"/>
      <c r="EB98" s="180"/>
      <c r="EC98" s="180"/>
      <c r="ED98" s="180"/>
      <c r="EE98" s="180"/>
      <c r="EF98" s="180"/>
      <c r="EG98" s="180"/>
      <c r="EH98" s="180"/>
      <c r="EI98" s="180"/>
      <c r="EJ98" s="180"/>
    </row>
    <row r="99" spans="1:140" x14ac:dyDescent="0.35">
      <c r="A99" s="180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80"/>
      <c r="AY99" s="180"/>
      <c r="AZ99" s="180"/>
      <c r="BA99" s="180"/>
      <c r="BB99" s="180"/>
      <c r="BC99" s="180"/>
      <c r="BD99" s="180"/>
      <c r="BE99" s="180"/>
      <c r="BF99" s="180"/>
      <c r="BG99" s="180"/>
      <c r="BH99" s="180"/>
      <c r="BI99" s="180"/>
      <c r="BJ99" s="180"/>
      <c r="BK99" s="180"/>
      <c r="BL99" s="180"/>
      <c r="BM99" s="180"/>
      <c r="BN99" s="180"/>
      <c r="BO99" s="180"/>
      <c r="BP99" s="180"/>
      <c r="BQ99" s="180"/>
      <c r="BR99" s="180"/>
      <c r="BS99" s="180"/>
      <c r="BT99" s="180"/>
      <c r="BU99" s="180"/>
      <c r="BV99" s="180"/>
      <c r="BW99" s="180"/>
      <c r="BX99" s="180"/>
      <c r="BY99" s="180"/>
      <c r="BZ99" s="180"/>
      <c r="CA99" s="180"/>
      <c r="CB99" s="180"/>
      <c r="CC99" s="180"/>
      <c r="CD99" s="180"/>
      <c r="CE99" s="180"/>
      <c r="CF99" s="180"/>
      <c r="CG99" s="180"/>
      <c r="CH99" s="180"/>
      <c r="CI99" s="180"/>
      <c r="CJ99" s="180"/>
      <c r="CK99" s="180"/>
      <c r="CL99" s="180"/>
      <c r="CM99" s="180"/>
      <c r="CN99" s="180"/>
      <c r="CO99" s="180"/>
      <c r="CP99" s="180"/>
      <c r="CQ99" s="180"/>
      <c r="CR99" s="180"/>
      <c r="CS99" s="180"/>
      <c r="CT99" s="180"/>
      <c r="CU99" s="180"/>
      <c r="CV99" s="180"/>
      <c r="CW99" s="180"/>
      <c r="CX99" s="180"/>
      <c r="CY99" s="180"/>
      <c r="CZ99" s="180"/>
      <c r="DA99" s="180"/>
      <c r="DB99" s="180"/>
      <c r="DC99" s="180"/>
      <c r="DD99" s="180"/>
      <c r="DE99" s="180"/>
      <c r="DF99" s="180"/>
      <c r="DG99" s="180"/>
      <c r="DH99" s="180"/>
      <c r="DI99" s="180"/>
      <c r="DJ99" s="180"/>
      <c r="DK99" s="180"/>
      <c r="DL99" s="180"/>
      <c r="DM99" s="180"/>
      <c r="DN99" s="180"/>
      <c r="DO99" s="180"/>
      <c r="DP99" s="180"/>
      <c r="DQ99" s="180"/>
      <c r="DR99" s="180"/>
      <c r="DS99" s="180"/>
      <c r="DT99" s="180"/>
      <c r="DU99" s="180"/>
      <c r="DV99" s="180"/>
      <c r="DW99" s="180"/>
      <c r="DX99" s="180"/>
      <c r="DY99" s="180"/>
      <c r="DZ99" s="180"/>
      <c r="EA99" s="180"/>
      <c r="EB99" s="180"/>
      <c r="EC99" s="180"/>
      <c r="ED99" s="180"/>
      <c r="EE99" s="180"/>
      <c r="EF99" s="180"/>
      <c r="EG99" s="180"/>
      <c r="EH99" s="180"/>
      <c r="EI99" s="180"/>
      <c r="EJ99" s="180"/>
    </row>
    <row r="100" spans="1:140" x14ac:dyDescent="0.35">
      <c r="A100" s="180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/>
      <c r="AY100" s="180"/>
      <c r="AZ100" s="180"/>
      <c r="BA100" s="180"/>
      <c r="BB100" s="180"/>
      <c r="BC100" s="180"/>
      <c r="BD100" s="180"/>
      <c r="BE100" s="180"/>
      <c r="BF100" s="180"/>
      <c r="BG100" s="180"/>
      <c r="BH100" s="180"/>
      <c r="BI100" s="180"/>
      <c r="BJ100" s="180"/>
      <c r="BK100" s="180"/>
      <c r="BL100" s="180"/>
      <c r="BM100" s="180"/>
      <c r="BN100" s="180"/>
      <c r="BO100" s="180"/>
      <c r="BP100" s="180"/>
      <c r="BQ100" s="180"/>
      <c r="BR100" s="180"/>
      <c r="BS100" s="180"/>
      <c r="BT100" s="180"/>
      <c r="BU100" s="180"/>
      <c r="BV100" s="180"/>
      <c r="BW100" s="180"/>
      <c r="BX100" s="180"/>
      <c r="BY100" s="180"/>
      <c r="BZ100" s="180"/>
      <c r="CA100" s="180"/>
      <c r="CB100" s="180"/>
      <c r="CC100" s="180"/>
      <c r="CD100" s="180"/>
      <c r="CE100" s="180"/>
      <c r="CF100" s="180"/>
      <c r="CG100" s="180"/>
      <c r="CH100" s="180"/>
      <c r="CI100" s="180"/>
      <c r="CJ100" s="180"/>
      <c r="CK100" s="180"/>
      <c r="CL100" s="180"/>
      <c r="CM100" s="180"/>
      <c r="CN100" s="180"/>
      <c r="CO100" s="180"/>
      <c r="CP100" s="180"/>
      <c r="CQ100" s="180"/>
      <c r="CR100" s="180"/>
      <c r="CS100" s="180"/>
      <c r="CT100" s="180"/>
      <c r="CU100" s="180"/>
      <c r="CV100" s="180"/>
      <c r="CW100" s="180"/>
      <c r="CX100" s="180"/>
      <c r="CY100" s="180"/>
      <c r="CZ100" s="180"/>
      <c r="DA100" s="180"/>
      <c r="DB100" s="180"/>
      <c r="DC100" s="180"/>
      <c r="DD100" s="180"/>
      <c r="DE100" s="180"/>
      <c r="DF100" s="180"/>
      <c r="DG100" s="180"/>
      <c r="DH100" s="180"/>
      <c r="DI100" s="180"/>
      <c r="DJ100" s="180"/>
      <c r="DK100" s="180"/>
      <c r="DL100" s="180"/>
      <c r="DM100" s="180"/>
      <c r="DN100" s="180"/>
      <c r="DO100" s="180"/>
      <c r="DP100" s="180"/>
      <c r="DQ100" s="180"/>
      <c r="DR100" s="180"/>
      <c r="DS100" s="180"/>
      <c r="DT100" s="180"/>
      <c r="DU100" s="180"/>
      <c r="DV100" s="180"/>
      <c r="DW100" s="180"/>
      <c r="DX100" s="180"/>
      <c r="DY100" s="180"/>
      <c r="DZ100" s="180"/>
      <c r="EA100" s="180"/>
      <c r="EB100" s="180"/>
      <c r="EC100" s="180"/>
      <c r="ED100" s="180"/>
      <c r="EE100" s="180"/>
      <c r="EF100" s="180"/>
      <c r="EG100" s="180"/>
      <c r="EH100" s="180"/>
      <c r="EI100" s="180"/>
      <c r="EJ100" s="180"/>
    </row>
    <row r="101" spans="1:140" x14ac:dyDescent="0.35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0"/>
      <c r="BR101" s="180"/>
      <c r="BS101" s="180"/>
      <c r="BT101" s="180"/>
      <c r="BU101" s="180"/>
      <c r="BV101" s="180"/>
      <c r="BW101" s="180"/>
      <c r="BX101" s="180"/>
      <c r="BY101" s="180"/>
      <c r="BZ101" s="180"/>
      <c r="CA101" s="180"/>
      <c r="CB101" s="180"/>
      <c r="CC101" s="180"/>
      <c r="CD101" s="180"/>
      <c r="CE101" s="180"/>
      <c r="CF101" s="180"/>
      <c r="CG101" s="180"/>
      <c r="CH101" s="180"/>
      <c r="CI101" s="180"/>
      <c r="CJ101" s="180"/>
      <c r="CK101" s="180"/>
      <c r="CL101" s="180"/>
      <c r="CM101" s="180"/>
      <c r="CN101" s="180"/>
      <c r="CO101" s="180"/>
      <c r="CP101" s="180"/>
      <c r="CQ101" s="180"/>
      <c r="CR101" s="180"/>
      <c r="CS101" s="180"/>
      <c r="CT101" s="180"/>
      <c r="CU101" s="180"/>
      <c r="CV101" s="180"/>
      <c r="CW101" s="180"/>
      <c r="CX101" s="180"/>
      <c r="CY101" s="180"/>
      <c r="CZ101" s="180"/>
      <c r="DA101" s="180"/>
      <c r="DB101" s="180"/>
      <c r="DC101" s="180"/>
      <c r="DD101" s="180"/>
      <c r="DE101" s="180"/>
      <c r="DF101" s="180"/>
      <c r="DG101" s="180"/>
      <c r="DH101" s="180"/>
      <c r="DI101" s="180"/>
      <c r="DJ101" s="180"/>
      <c r="DK101" s="180"/>
      <c r="DL101" s="180"/>
      <c r="DM101" s="180"/>
      <c r="DN101" s="180"/>
      <c r="DO101" s="180"/>
      <c r="DP101" s="180"/>
      <c r="DQ101" s="180"/>
      <c r="DR101" s="180"/>
      <c r="DS101" s="180"/>
      <c r="DT101" s="180"/>
      <c r="DU101" s="180"/>
      <c r="DV101" s="180"/>
      <c r="DW101" s="180"/>
      <c r="DX101" s="180"/>
      <c r="DY101" s="180"/>
      <c r="DZ101" s="180"/>
      <c r="EA101" s="180"/>
      <c r="EB101" s="180"/>
      <c r="EC101" s="180"/>
      <c r="ED101" s="180"/>
      <c r="EE101" s="180"/>
      <c r="EF101" s="180"/>
      <c r="EG101" s="180"/>
      <c r="EH101" s="180"/>
      <c r="EI101" s="180"/>
      <c r="EJ101" s="180"/>
    </row>
    <row r="102" spans="1:140" x14ac:dyDescent="0.35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0"/>
      <c r="AZ102" s="180"/>
      <c r="BA102" s="180"/>
      <c r="BB102" s="180"/>
      <c r="BC102" s="180"/>
      <c r="BD102" s="180"/>
      <c r="BE102" s="180"/>
      <c r="BF102" s="180"/>
      <c r="BG102" s="180"/>
      <c r="BH102" s="180"/>
      <c r="BI102" s="180"/>
      <c r="BJ102" s="180"/>
      <c r="BK102" s="180"/>
      <c r="BL102" s="180"/>
      <c r="BM102" s="180"/>
      <c r="BN102" s="180"/>
      <c r="BO102" s="180"/>
      <c r="BP102" s="180"/>
      <c r="BQ102" s="180"/>
      <c r="BR102" s="180"/>
      <c r="BS102" s="180"/>
      <c r="BT102" s="180"/>
      <c r="BU102" s="180"/>
      <c r="BV102" s="180"/>
      <c r="BW102" s="180"/>
      <c r="BX102" s="180"/>
      <c r="BY102" s="180"/>
      <c r="BZ102" s="180"/>
      <c r="CA102" s="180"/>
      <c r="CB102" s="180"/>
      <c r="CC102" s="180"/>
      <c r="CD102" s="180"/>
      <c r="CE102" s="180"/>
      <c r="CF102" s="180"/>
      <c r="CG102" s="180"/>
      <c r="CH102" s="180"/>
      <c r="CI102" s="180"/>
      <c r="CJ102" s="180"/>
      <c r="CK102" s="180"/>
      <c r="CL102" s="180"/>
      <c r="CM102" s="180"/>
      <c r="CN102" s="180"/>
      <c r="CO102" s="180"/>
      <c r="CP102" s="180"/>
      <c r="CQ102" s="180"/>
      <c r="CR102" s="180"/>
      <c r="CS102" s="180"/>
      <c r="CT102" s="180"/>
      <c r="CU102" s="180"/>
      <c r="CV102" s="180"/>
      <c r="CW102" s="180"/>
      <c r="CX102" s="180"/>
      <c r="CY102" s="180"/>
      <c r="CZ102" s="180"/>
      <c r="DA102" s="180"/>
      <c r="DB102" s="180"/>
      <c r="DC102" s="180"/>
      <c r="DD102" s="180"/>
      <c r="DE102" s="180"/>
      <c r="DF102" s="180"/>
      <c r="DG102" s="180"/>
      <c r="DH102" s="180"/>
      <c r="DI102" s="180"/>
      <c r="DJ102" s="180"/>
      <c r="DK102" s="180"/>
      <c r="DL102" s="180"/>
      <c r="DM102" s="180"/>
      <c r="DN102" s="180"/>
      <c r="DO102" s="180"/>
      <c r="DP102" s="180"/>
      <c r="DQ102" s="180"/>
      <c r="DR102" s="180"/>
      <c r="DS102" s="180"/>
      <c r="DT102" s="180"/>
      <c r="DU102" s="180"/>
      <c r="DV102" s="180"/>
      <c r="DW102" s="180"/>
      <c r="DX102" s="180"/>
      <c r="DY102" s="180"/>
      <c r="DZ102" s="180"/>
      <c r="EA102" s="180"/>
      <c r="EB102" s="180"/>
      <c r="EC102" s="180"/>
      <c r="ED102" s="180"/>
      <c r="EE102" s="180"/>
      <c r="EF102" s="180"/>
      <c r="EG102" s="180"/>
      <c r="EH102" s="180"/>
      <c r="EI102" s="180"/>
      <c r="EJ102" s="180"/>
    </row>
    <row r="103" spans="1:140" x14ac:dyDescent="0.35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  <c r="AS103" s="180"/>
      <c r="AT103" s="180"/>
      <c r="AU103" s="180"/>
      <c r="AV103" s="180"/>
      <c r="AW103" s="180"/>
      <c r="AX103" s="180"/>
      <c r="AY103" s="180"/>
      <c r="AZ103" s="180"/>
      <c r="BA103" s="180"/>
      <c r="BB103" s="180"/>
      <c r="BC103" s="180"/>
      <c r="BD103" s="180"/>
      <c r="BE103" s="180"/>
      <c r="BF103" s="180"/>
      <c r="BG103" s="180"/>
      <c r="BH103" s="180"/>
      <c r="BI103" s="180"/>
      <c r="BJ103" s="180"/>
      <c r="BK103" s="180"/>
      <c r="BL103" s="180"/>
      <c r="BM103" s="180"/>
      <c r="BN103" s="180"/>
      <c r="BO103" s="180"/>
      <c r="BP103" s="180"/>
      <c r="BQ103" s="180"/>
      <c r="BR103" s="180"/>
      <c r="BS103" s="180"/>
      <c r="BT103" s="180"/>
      <c r="BU103" s="180"/>
      <c r="BV103" s="180"/>
      <c r="BW103" s="180"/>
      <c r="BX103" s="180"/>
      <c r="BY103" s="180"/>
      <c r="BZ103" s="180"/>
      <c r="CA103" s="180"/>
      <c r="CB103" s="180"/>
      <c r="CC103" s="180"/>
      <c r="CD103" s="180"/>
      <c r="CE103" s="180"/>
      <c r="CF103" s="180"/>
      <c r="CG103" s="180"/>
      <c r="CH103" s="180"/>
      <c r="CI103" s="180"/>
      <c r="CJ103" s="180"/>
      <c r="CK103" s="180"/>
      <c r="CL103" s="180"/>
      <c r="CM103" s="180"/>
      <c r="CN103" s="180"/>
      <c r="CO103" s="180"/>
      <c r="CP103" s="180"/>
      <c r="CQ103" s="180"/>
      <c r="CR103" s="180"/>
      <c r="CS103" s="180"/>
      <c r="CT103" s="180"/>
      <c r="CU103" s="180"/>
      <c r="CV103" s="180"/>
      <c r="CW103" s="180"/>
      <c r="CX103" s="180"/>
      <c r="CY103" s="180"/>
      <c r="CZ103" s="180"/>
      <c r="DA103" s="180"/>
      <c r="DB103" s="180"/>
      <c r="DC103" s="180"/>
      <c r="DD103" s="180"/>
      <c r="DE103" s="180"/>
      <c r="DF103" s="180"/>
      <c r="DG103" s="180"/>
      <c r="DH103" s="180"/>
      <c r="DI103" s="180"/>
      <c r="DJ103" s="180"/>
      <c r="DK103" s="180"/>
      <c r="DL103" s="180"/>
      <c r="DM103" s="180"/>
      <c r="DN103" s="180"/>
      <c r="DO103" s="180"/>
      <c r="DP103" s="180"/>
      <c r="DQ103" s="180"/>
      <c r="DR103" s="180"/>
      <c r="DS103" s="180"/>
      <c r="DT103" s="180"/>
      <c r="DU103" s="180"/>
      <c r="DV103" s="180"/>
      <c r="DW103" s="180"/>
      <c r="DX103" s="180"/>
      <c r="DY103" s="180"/>
      <c r="DZ103" s="180"/>
      <c r="EA103" s="180"/>
      <c r="EB103" s="180"/>
      <c r="EC103" s="180"/>
      <c r="ED103" s="180"/>
      <c r="EE103" s="180"/>
      <c r="EF103" s="180"/>
      <c r="EG103" s="180"/>
      <c r="EH103" s="180"/>
      <c r="EI103" s="180"/>
      <c r="EJ103" s="180"/>
    </row>
    <row r="104" spans="1:140" x14ac:dyDescent="0.35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80"/>
      <c r="AY104" s="180"/>
      <c r="AZ104" s="180"/>
      <c r="BA104" s="180"/>
      <c r="BB104" s="180"/>
      <c r="BC104" s="180"/>
      <c r="BD104" s="180"/>
      <c r="BE104" s="180"/>
      <c r="BF104" s="180"/>
      <c r="BG104" s="180"/>
      <c r="BH104" s="180"/>
      <c r="BI104" s="180"/>
      <c r="BJ104" s="180"/>
      <c r="BK104" s="180"/>
      <c r="BL104" s="180"/>
      <c r="BM104" s="180"/>
      <c r="BN104" s="180"/>
      <c r="BO104" s="180"/>
      <c r="BP104" s="180"/>
      <c r="BQ104" s="180"/>
      <c r="BR104" s="180"/>
      <c r="BS104" s="180"/>
      <c r="BT104" s="180"/>
      <c r="BU104" s="180"/>
      <c r="BV104" s="180"/>
      <c r="BW104" s="180"/>
      <c r="BX104" s="180"/>
      <c r="BY104" s="180"/>
      <c r="BZ104" s="180"/>
      <c r="CA104" s="180"/>
      <c r="CB104" s="180"/>
      <c r="CC104" s="180"/>
      <c r="CD104" s="180"/>
      <c r="CE104" s="180"/>
      <c r="CF104" s="180"/>
      <c r="CG104" s="180"/>
      <c r="CH104" s="180"/>
      <c r="CI104" s="180"/>
      <c r="CJ104" s="180"/>
      <c r="CK104" s="180"/>
      <c r="CL104" s="180"/>
      <c r="CM104" s="180"/>
      <c r="CN104" s="180"/>
      <c r="CO104" s="180"/>
      <c r="CP104" s="180"/>
      <c r="CQ104" s="180"/>
      <c r="CR104" s="180"/>
      <c r="CS104" s="180"/>
      <c r="CT104" s="180"/>
      <c r="CU104" s="180"/>
      <c r="CV104" s="180"/>
      <c r="CW104" s="180"/>
      <c r="CX104" s="180"/>
      <c r="CY104" s="180"/>
      <c r="CZ104" s="180"/>
      <c r="DA104" s="180"/>
      <c r="DB104" s="180"/>
      <c r="DC104" s="180"/>
      <c r="DD104" s="180"/>
      <c r="DE104" s="180"/>
      <c r="DF104" s="180"/>
      <c r="DG104" s="180"/>
      <c r="DH104" s="180"/>
      <c r="DI104" s="180"/>
      <c r="DJ104" s="180"/>
      <c r="DK104" s="180"/>
      <c r="DL104" s="180"/>
      <c r="DM104" s="180"/>
      <c r="DN104" s="180"/>
      <c r="DO104" s="180"/>
      <c r="DP104" s="180"/>
      <c r="DQ104" s="180"/>
      <c r="DR104" s="180"/>
      <c r="DS104" s="180"/>
      <c r="DT104" s="180"/>
      <c r="DU104" s="180"/>
      <c r="DV104" s="180"/>
      <c r="DW104" s="180"/>
      <c r="DX104" s="180"/>
      <c r="DY104" s="180"/>
      <c r="DZ104" s="180"/>
      <c r="EA104" s="180"/>
      <c r="EB104" s="180"/>
      <c r="EC104" s="180"/>
      <c r="ED104" s="180"/>
      <c r="EE104" s="180"/>
      <c r="EF104" s="180"/>
      <c r="EG104" s="180"/>
      <c r="EH104" s="180"/>
      <c r="EI104" s="180"/>
      <c r="EJ104" s="180"/>
    </row>
    <row r="105" spans="1:140" x14ac:dyDescent="0.35">
      <c r="A105" s="180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  <c r="AS105" s="180"/>
      <c r="AT105" s="180"/>
      <c r="AU105" s="180"/>
      <c r="AV105" s="180"/>
      <c r="AW105" s="180"/>
      <c r="AX105" s="180"/>
      <c r="AY105" s="180"/>
      <c r="AZ105" s="180"/>
      <c r="BA105" s="180"/>
      <c r="BB105" s="180"/>
      <c r="BC105" s="180"/>
      <c r="BD105" s="180"/>
      <c r="BE105" s="180"/>
      <c r="BF105" s="180"/>
      <c r="BG105" s="180"/>
      <c r="BH105" s="180"/>
      <c r="BI105" s="180"/>
      <c r="BJ105" s="180"/>
      <c r="BK105" s="180"/>
      <c r="BL105" s="180"/>
      <c r="BM105" s="180"/>
      <c r="BN105" s="180"/>
      <c r="BO105" s="180"/>
      <c r="BP105" s="180"/>
      <c r="BQ105" s="180"/>
      <c r="BR105" s="180"/>
      <c r="BS105" s="180"/>
      <c r="BT105" s="180"/>
      <c r="BU105" s="180"/>
      <c r="BV105" s="180"/>
      <c r="BW105" s="180"/>
      <c r="BX105" s="180"/>
      <c r="BY105" s="180"/>
      <c r="BZ105" s="180"/>
      <c r="CA105" s="180"/>
      <c r="CB105" s="180"/>
      <c r="CC105" s="180"/>
      <c r="CD105" s="180"/>
      <c r="CE105" s="180"/>
      <c r="CF105" s="180"/>
      <c r="CG105" s="180"/>
      <c r="CH105" s="180"/>
      <c r="CI105" s="180"/>
      <c r="CJ105" s="180"/>
      <c r="CK105" s="180"/>
      <c r="CL105" s="180"/>
      <c r="CM105" s="180"/>
      <c r="CN105" s="180"/>
      <c r="CO105" s="180"/>
      <c r="CP105" s="180"/>
      <c r="CQ105" s="180"/>
      <c r="CR105" s="180"/>
      <c r="CS105" s="180"/>
      <c r="CT105" s="180"/>
      <c r="CU105" s="180"/>
      <c r="CV105" s="180"/>
      <c r="CW105" s="180"/>
      <c r="CX105" s="180"/>
      <c r="CY105" s="180"/>
      <c r="CZ105" s="180"/>
      <c r="DA105" s="180"/>
      <c r="DB105" s="180"/>
      <c r="DC105" s="180"/>
      <c r="DD105" s="180"/>
      <c r="DE105" s="180"/>
      <c r="DF105" s="180"/>
      <c r="DG105" s="180"/>
      <c r="DH105" s="180"/>
      <c r="DI105" s="180"/>
      <c r="DJ105" s="180"/>
      <c r="DK105" s="180"/>
      <c r="DL105" s="180"/>
      <c r="DM105" s="180"/>
      <c r="DN105" s="180"/>
      <c r="DO105" s="180"/>
      <c r="DP105" s="180"/>
      <c r="DQ105" s="180"/>
      <c r="DR105" s="180"/>
      <c r="DS105" s="180"/>
      <c r="DT105" s="180"/>
      <c r="DU105" s="180"/>
      <c r="DV105" s="180"/>
      <c r="DW105" s="180"/>
      <c r="DX105" s="180"/>
      <c r="DY105" s="180"/>
      <c r="DZ105" s="180"/>
      <c r="EA105" s="180"/>
      <c r="EB105" s="180"/>
      <c r="EC105" s="180"/>
      <c r="ED105" s="180"/>
      <c r="EE105" s="180"/>
      <c r="EF105" s="180"/>
      <c r="EG105" s="180"/>
      <c r="EH105" s="180"/>
      <c r="EI105" s="180"/>
      <c r="EJ105" s="180"/>
    </row>
    <row r="106" spans="1:140" x14ac:dyDescent="0.35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  <c r="AS106" s="180"/>
      <c r="AT106" s="180"/>
      <c r="AU106" s="180"/>
      <c r="AV106" s="180"/>
      <c r="AW106" s="180"/>
      <c r="AX106" s="180"/>
      <c r="AY106" s="180"/>
      <c r="AZ106" s="180"/>
      <c r="BA106" s="180"/>
      <c r="BB106" s="180"/>
      <c r="BC106" s="180"/>
      <c r="BD106" s="180"/>
      <c r="BE106" s="180"/>
      <c r="BF106" s="180"/>
      <c r="BG106" s="180"/>
      <c r="BH106" s="180"/>
      <c r="BI106" s="180"/>
      <c r="BJ106" s="180"/>
      <c r="BK106" s="180"/>
      <c r="BL106" s="180"/>
      <c r="BM106" s="180"/>
      <c r="BN106" s="180"/>
      <c r="BO106" s="180"/>
      <c r="BP106" s="180"/>
      <c r="BQ106" s="180"/>
      <c r="BR106" s="180"/>
      <c r="BS106" s="180"/>
      <c r="BT106" s="180"/>
      <c r="BU106" s="180"/>
      <c r="BV106" s="180"/>
      <c r="BW106" s="180"/>
      <c r="BX106" s="180"/>
      <c r="BY106" s="180"/>
      <c r="BZ106" s="180"/>
      <c r="CA106" s="180"/>
      <c r="CB106" s="180"/>
      <c r="CC106" s="180"/>
      <c r="CD106" s="180"/>
      <c r="CE106" s="180"/>
      <c r="CF106" s="180"/>
      <c r="CG106" s="180"/>
      <c r="CH106" s="180"/>
      <c r="CI106" s="180"/>
      <c r="CJ106" s="180"/>
      <c r="CK106" s="180"/>
      <c r="CL106" s="180"/>
      <c r="CM106" s="180"/>
      <c r="CN106" s="180"/>
      <c r="CO106" s="180"/>
      <c r="CP106" s="180"/>
      <c r="CQ106" s="180"/>
      <c r="CR106" s="180"/>
      <c r="CS106" s="180"/>
      <c r="CT106" s="180"/>
      <c r="CU106" s="180"/>
      <c r="CV106" s="180"/>
      <c r="CW106" s="180"/>
      <c r="CX106" s="180"/>
      <c r="CY106" s="180"/>
      <c r="CZ106" s="180"/>
      <c r="DA106" s="180"/>
      <c r="DB106" s="180"/>
      <c r="DC106" s="180"/>
      <c r="DD106" s="180"/>
      <c r="DE106" s="180"/>
      <c r="DF106" s="180"/>
      <c r="DG106" s="180"/>
      <c r="DH106" s="180"/>
      <c r="DI106" s="180"/>
      <c r="DJ106" s="180"/>
      <c r="DK106" s="180"/>
      <c r="DL106" s="180"/>
      <c r="DM106" s="180"/>
      <c r="DN106" s="180"/>
      <c r="DO106" s="180"/>
      <c r="DP106" s="180"/>
      <c r="DQ106" s="180"/>
      <c r="DR106" s="180"/>
      <c r="DS106" s="180"/>
      <c r="DT106" s="180"/>
      <c r="DU106" s="180"/>
      <c r="DV106" s="180"/>
      <c r="DW106" s="180"/>
      <c r="DX106" s="180"/>
      <c r="DY106" s="180"/>
      <c r="DZ106" s="180"/>
      <c r="EA106" s="180"/>
      <c r="EB106" s="180"/>
      <c r="EC106" s="180"/>
      <c r="ED106" s="180"/>
      <c r="EE106" s="180"/>
      <c r="EF106" s="180"/>
      <c r="EG106" s="180"/>
      <c r="EH106" s="180"/>
      <c r="EI106" s="180"/>
      <c r="EJ106" s="180"/>
    </row>
    <row r="107" spans="1:140" x14ac:dyDescent="0.35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/>
      <c r="AY107" s="180"/>
      <c r="AZ107" s="180"/>
      <c r="BA107" s="180"/>
      <c r="BB107" s="180"/>
      <c r="BC107" s="180"/>
      <c r="BD107" s="180"/>
      <c r="BE107" s="180"/>
      <c r="BF107" s="180"/>
      <c r="BG107" s="180"/>
      <c r="BH107" s="180"/>
      <c r="BI107" s="180"/>
      <c r="BJ107" s="180"/>
      <c r="BK107" s="180"/>
      <c r="BL107" s="180"/>
      <c r="BM107" s="180"/>
      <c r="BN107" s="180"/>
      <c r="BO107" s="180"/>
      <c r="BP107" s="180"/>
      <c r="BQ107" s="180"/>
      <c r="BR107" s="180"/>
      <c r="BS107" s="180"/>
      <c r="BT107" s="180"/>
      <c r="BU107" s="180"/>
      <c r="BV107" s="180"/>
      <c r="BW107" s="180"/>
      <c r="BX107" s="180"/>
      <c r="BY107" s="180"/>
      <c r="BZ107" s="180"/>
      <c r="CA107" s="180"/>
      <c r="CB107" s="180"/>
      <c r="CC107" s="180"/>
      <c r="CD107" s="180"/>
      <c r="CE107" s="180"/>
      <c r="CF107" s="180"/>
      <c r="CG107" s="180"/>
      <c r="CH107" s="180"/>
      <c r="CI107" s="180"/>
      <c r="CJ107" s="180"/>
      <c r="CK107" s="180"/>
      <c r="CL107" s="180"/>
      <c r="CM107" s="180"/>
      <c r="CN107" s="180"/>
      <c r="CO107" s="180"/>
      <c r="CP107" s="180"/>
      <c r="CQ107" s="180"/>
      <c r="CR107" s="180"/>
      <c r="CS107" s="180"/>
      <c r="CT107" s="180"/>
      <c r="CU107" s="180"/>
      <c r="CV107" s="180"/>
      <c r="CW107" s="180"/>
      <c r="CX107" s="180"/>
      <c r="CY107" s="180"/>
      <c r="CZ107" s="180"/>
      <c r="DA107" s="180"/>
      <c r="DB107" s="180"/>
      <c r="DC107" s="180"/>
      <c r="DD107" s="180"/>
      <c r="DE107" s="180"/>
      <c r="DF107" s="180"/>
      <c r="DG107" s="180"/>
      <c r="DH107" s="180"/>
      <c r="DI107" s="180"/>
      <c r="DJ107" s="180"/>
      <c r="DK107" s="180"/>
      <c r="DL107" s="180"/>
      <c r="DM107" s="180"/>
      <c r="DN107" s="180"/>
      <c r="DO107" s="180"/>
      <c r="DP107" s="180"/>
      <c r="DQ107" s="180"/>
      <c r="DR107" s="180"/>
      <c r="DS107" s="180"/>
      <c r="DT107" s="180"/>
      <c r="DU107" s="180"/>
      <c r="DV107" s="180"/>
      <c r="DW107" s="180"/>
      <c r="DX107" s="180"/>
      <c r="DY107" s="180"/>
      <c r="DZ107" s="180"/>
      <c r="EA107" s="180"/>
      <c r="EB107" s="180"/>
      <c r="EC107" s="180"/>
      <c r="ED107" s="180"/>
      <c r="EE107" s="180"/>
      <c r="EF107" s="180"/>
      <c r="EG107" s="180"/>
      <c r="EH107" s="180"/>
      <c r="EI107" s="180"/>
      <c r="EJ107" s="180"/>
    </row>
    <row r="108" spans="1:140" x14ac:dyDescent="0.35">
      <c r="A108" s="180"/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80"/>
      <c r="AY108" s="180"/>
      <c r="AZ108" s="180"/>
      <c r="BA108" s="180"/>
      <c r="BB108" s="180"/>
      <c r="BC108" s="180"/>
      <c r="BD108" s="180"/>
      <c r="BE108" s="180"/>
      <c r="BF108" s="180"/>
      <c r="BG108" s="180"/>
      <c r="BH108" s="180"/>
      <c r="BI108" s="180"/>
      <c r="BJ108" s="180"/>
      <c r="BK108" s="180"/>
      <c r="BL108" s="180"/>
      <c r="BM108" s="180"/>
      <c r="BN108" s="180"/>
      <c r="BO108" s="180"/>
      <c r="BP108" s="180"/>
      <c r="BQ108" s="180"/>
      <c r="BR108" s="180"/>
      <c r="BS108" s="180"/>
      <c r="BT108" s="180"/>
      <c r="BU108" s="180"/>
      <c r="BV108" s="180"/>
      <c r="BW108" s="180"/>
      <c r="BX108" s="180"/>
      <c r="BY108" s="180"/>
      <c r="BZ108" s="180"/>
      <c r="CA108" s="180"/>
      <c r="CB108" s="180"/>
      <c r="CC108" s="180"/>
      <c r="CD108" s="180"/>
      <c r="CE108" s="180"/>
      <c r="CF108" s="180"/>
      <c r="CG108" s="180"/>
      <c r="CH108" s="180"/>
      <c r="CI108" s="180"/>
      <c r="CJ108" s="180"/>
      <c r="CK108" s="180"/>
      <c r="CL108" s="180"/>
      <c r="CM108" s="180"/>
      <c r="CN108" s="180"/>
      <c r="CO108" s="180"/>
      <c r="CP108" s="180"/>
      <c r="CQ108" s="180"/>
      <c r="CR108" s="180"/>
      <c r="CS108" s="180"/>
      <c r="CT108" s="180"/>
      <c r="CU108" s="180"/>
      <c r="CV108" s="180"/>
      <c r="CW108" s="180"/>
      <c r="CX108" s="180"/>
      <c r="CY108" s="180"/>
      <c r="CZ108" s="180"/>
      <c r="DA108" s="180"/>
      <c r="DB108" s="180"/>
      <c r="DC108" s="180"/>
      <c r="DD108" s="180"/>
      <c r="DE108" s="180"/>
      <c r="DF108" s="180"/>
      <c r="DG108" s="180"/>
      <c r="DH108" s="180"/>
      <c r="DI108" s="180"/>
      <c r="DJ108" s="180"/>
      <c r="DK108" s="180"/>
      <c r="DL108" s="180"/>
      <c r="DM108" s="180"/>
      <c r="DN108" s="180"/>
      <c r="DO108" s="180"/>
      <c r="DP108" s="180"/>
      <c r="DQ108" s="180"/>
      <c r="DR108" s="180"/>
      <c r="DS108" s="180"/>
      <c r="DT108" s="180"/>
      <c r="DU108" s="180"/>
      <c r="DV108" s="180"/>
      <c r="DW108" s="180"/>
      <c r="DX108" s="180"/>
      <c r="DY108" s="180"/>
      <c r="DZ108" s="180"/>
      <c r="EA108" s="180"/>
      <c r="EB108" s="180"/>
      <c r="EC108" s="180"/>
      <c r="ED108" s="180"/>
      <c r="EE108" s="180"/>
      <c r="EF108" s="180"/>
      <c r="EG108" s="180"/>
      <c r="EH108" s="180"/>
      <c r="EI108" s="180"/>
      <c r="EJ108" s="180"/>
    </row>
    <row r="109" spans="1:140" x14ac:dyDescent="0.35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  <c r="AS109" s="180"/>
      <c r="AT109" s="180"/>
      <c r="AU109" s="180"/>
      <c r="AV109" s="180"/>
      <c r="AW109" s="180"/>
      <c r="AX109" s="180"/>
      <c r="AY109" s="180"/>
      <c r="AZ109" s="180"/>
      <c r="BA109" s="180"/>
      <c r="BB109" s="180"/>
      <c r="BC109" s="180"/>
      <c r="BD109" s="180"/>
      <c r="BE109" s="180"/>
      <c r="BF109" s="180"/>
      <c r="BG109" s="180"/>
      <c r="BH109" s="180"/>
      <c r="BI109" s="180"/>
      <c r="BJ109" s="180"/>
      <c r="BK109" s="180"/>
      <c r="BL109" s="180"/>
      <c r="BM109" s="180"/>
      <c r="BN109" s="180"/>
      <c r="BO109" s="180"/>
      <c r="BP109" s="180"/>
      <c r="BQ109" s="180"/>
      <c r="BR109" s="180"/>
      <c r="BS109" s="180"/>
      <c r="BT109" s="180"/>
      <c r="BU109" s="180"/>
      <c r="BV109" s="180"/>
      <c r="BW109" s="180"/>
      <c r="BX109" s="180"/>
      <c r="BY109" s="180"/>
      <c r="BZ109" s="180"/>
      <c r="CA109" s="180"/>
      <c r="CB109" s="180"/>
      <c r="CC109" s="180"/>
      <c r="CD109" s="180"/>
      <c r="CE109" s="180"/>
      <c r="CF109" s="180"/>
      <c r="CG109" s="180"/>
      <c r="CH109" s="180"/>
      <c r="CI109" s="180"/>
      <c r="CJ109" s="180"/>
      <c r="CK109" s="180"/>
      <c r="CL109" s="180"/>
      <c r="CM109" s="180"/>
      <c r="CN109" s="180"/>
      <c r="CO109" s="180"/>
      <c r="CP109" s="180"/>
      <c r="CQ109" s="180"/>
      <c r="CR109" s="180"/>
      <c r="CS109" s="180"/>
      <c r="CT109" s="180"/>
      <c r="CU109" s="180"/>
      <c r="CV109" s="180"/>
      <c r="CW109" s="180"/>
      <c r="CX109" s="180"/>
      <c r="CY109" s="180"/>
      <c r="CZ109" s="180"/>
      <c r="DA109" s="180"/>
      <c r="DB109" s="180"/>
      <c r="DC109" s="180"/>
      <c r="DD109" s="180"/>
      <c r="DE109" s="180"/>
      <c r="DF109" s="180"/>
      <c r="DG109" s="180"/>
      <c r="DH109" s="180"/>
      <c r="DI109" s="180"/>
      <c r="DJ109" s="180"/>
      <c r="DK109" s="180"/>
      <c r="DL109" s="180"/>
      <c r="DM109" s="180"/>
      <c r="DN109" s="180"/>
      <c r="DO109" s="180"/>
      <c r="DP109" s="180"/>
      <c r="DQ109" s="180"/>
      <c r="DR109" s="180"/>
      <c r="DS109" s="180"/>
      <c r="DT109" s="180"/>
      <c r="DU109" s="180"/>
      <c r="DV109" s="180"/>
      <c r="DW109" s="180"/>
      <c r="DX109" s="180"/>
      <c r="DY109" s="180"/>
      <c r="DZ109" s="180"/>
      <c r="EA109" s="180"/>
      <c r="EB109" s="180"/>
      <c r="EC109" s="180"/>
      <c r="ED109" s="180"/>
      <c r="EE109" s="180"/>
      <c r="EF109" s="180"/>
      <c r="EG109" s="180"/>
      <c r="EH109" s="180"/>
      <c r="EI109" s="180"/>
      <c r="EJ109" s="180"/>
    </row>
    <row r="110" spans="1:140" x14ac:dyDescent="0.35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0"/>
      <c r="AX110" s="180"/>
      <c r="AY110" s="180"/>
      <c r="AZ110" s="180"/>
      <c r="BA110" s="180"/>
      <c r="BB110" s="180"/>
      <c r="BC110" s="180"/>
      <c r="BD110" s="180"/>
      <c r="BE110" s="180"/>
      <c r="BF110" s="180"/>
      <c r="BG110" s="180"/>
      <c r="BH110" s="180"/>
      <c r="BI110" s="180"/>
      <c r="BJ110" s="180"/>
      <c r="BK110" s="180"/>
      <c r="BL110" s="180"/>
      <c r="BM110" s="180"/>
      <c r="BN110" s="180"/>
      <c r="BO110" s="180"/>
      <c r="BP110" s="180"/>
      <c r="BQ110" s="180"/>
      <c r="BR110" s="180"/>
      <c r="BS110" s="180"/>
      <c r="BT110" s="180"/>
      <c r="BU110" s="180"/>
      <c r="BV110" s="180"/>
      <c r="BW110" s="180"/>
      <c r="BX110" s="180"/>
      <c r="BY110" s="180"/>
      <c r="BZ110" s="180"/>
      <c r="CA110" s="180"/>
      <c r="CB110" s="180"/>
      <c r="CC110" s="180"/>
      <c r="CD110" s="180"/>
      <c r="CE110" s="180"/>
      <c r="CF110" s="180"/>
      <c r="CG110" s="180"/>
      <c r="CH110" s="180"/>
      <c r="CI110" s="180"/>
      <c r="CJ110" s="180"/>
      <c r="CK110" s="180"/>
      <c r="CL110" s="180"/>
      <c r="CM110" s="180"/>
      <c r="CN110" s="180"/>
      <c r="CO110" s="180"/>
      <c r="CP110" s="180"/>
      <c r="CQ110" s="180"/>
      <c r="CR110" s="180"/>
      <c r="CS110" s="180"/>
      <c r="CT110" s="180"/>
      <c r="CU110" s="180"/>
      <c r="CV110" s="180"/>
      <c r="CW110" s="180"/>
      <c r="CX110" s="180"/>
      <c r="CY110" s="180"/>
      <c r="CZ110" s="180"/>
      <c r="DA110" s="180"/>
      <c r="DB110" s="180"/>
      <c r="DC110" s="180"/>
      <c r="DD110" s="180"/>
      <c r="DE110" s="180"/>
      <c r="DF110" s="180"/>
      <c r="DG110" s="180"/>
      <c r="DH110" s="180"/>
      <c r="DI110" s="180"/>
      <c r="DJ110" s="180"/>
      <c r="DK110" s="180"/>
      <c r="DL110" s="180"/>
      <c r="DM110" s="180"/>
      <c r="DN110" s="180"/>
      <c r="DO110" s="180"/>
      <c r="DP110" s="180"/>
      <c r="DQ110" s="180"/>
      <c r="DR110" s="180"/>
      <c r="DS110" s="180"/>
      <c r="DT110" s="180"/>
      <c r="DU110" s="180"/>
      <c r="DV110" s="180"/>
      <c r="DW110" s="180"/>
      <c r="DX110" s="180"/>
      <c r="DY110" s="180"/>
      <c r="DZ110" s="180"/>
      <c r="EA110" s="180"/>
      <c r="EB110" s="180"/>
      <c r="EC110" s="180"/>
      <c r="ED110" s="180"/>
      <c r="EE110" s="180"/>
      <c r="EF110" s="180"/>
      <c r="EG110" s="180"/>
      <c r="EH110" s="180"/>
      <c r="EI110" s="180"/>
      <c r="EJ110" s="180"/>
    </row>
    <row r="111" spans="1:140" x14ac:dyDescent="0.35">
      <c r="A111" s="180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  <c r="AS111" s="180"/>
      <c r="AT111" s="180"/>
      <c r="AU111" s="180"/>
      <c r="AV111" s="180"/>
      <c r="AW111" s="180"/>
      <c r="AX111" s="180"/>
      <c r="AY111" s="180"/>
      <c r="AZ111" s="180"/>
      <c r="BA111" s="180"/>
      <c r="BB111" s="180"/>
      <c r="BC111" s="180"/>
      <c r="BD111" s="180"/>
      <c r="BE111" s="180"/>
      <c r="BF111" s="180"/>
      <c r="BG111" s="180"/>
      <c r="BH111" s="180"/>
      <c r="BI111" s="180"/>
      <c r="BJ111" s="180"/>
      <c r="BK111" s="180"/>
      <c r="BL111" s="180"/>
      <c r="BM111" s="180"/>
      <c r="BN111" s="180"/>
      <c r="BO111" s="180"/>
      <c r="BP111" s="180"/>
      <c r="BQ111" s="180"/>
      <c r="BR111" s="180"/>
      <c r="BS111" s="180"/>
      <c r="BT111" s="180"/>
      <c r="BU111" s="180"/>
      <c r="BV111" s="180"/>
      <c r="BW111" s="180"/>
      <c r="BX111" s="180"/>
      <c r="BY111" s="180"/>
      <c r="BZ111" s="180"/>
      <c r="CA111" s="180"/>
      <c r="CB111" s="180"/>
      <c r="CC111" s="180"/>
      <c r="CD111" s="180"/>
      <c r="CE111" s="180"/>
      <c r="CF111" s="180"/>
      <c r="CG111" s="180"/>
      <c r="CH111" s="180"/>
      <c r="CI111" s="180"/>
      <c r="CJ111" s="180"/>
      <c r="CK111" s="180"/>
      <c r="CL111" s="180"/>
      <c r="CM111" s="180"/>
      <c r="CN111" s="180"/>
      <c r="CO111" s="180"/>
      <c r="CP111" s="180"/>
      <c r="CQ111" s="180"/>
      <c r="CR111" s="180"/>
      <c r="CS111" s="180"/>
      <c r="CT111" s="180"/>
      <c r="CU111" s="180"/>
      <c r="CV111" s="180"/>
      <c r="CW111" s="180"/>
      <c r="CX111" s="180"/>
      <c r="CY111" s="180"/>
      <c r="CZ111" s="180"/>
      <c r="DA111" s="180"/>
      <c r="DB111" s="180"/>
      <c r="DC111" s="180"/>
      <c r="DD111" s="180"/>
      <c r="DE111" s="180"/>
      <c r="DF111" s="180"/>
      <c r="DG111" s="180"/>
      <c r="DH111" s="180"/>
      <c r="DI111" s="180"/>
      <c r="DJ111" s="180"/>
      <c r="DK111" s="180"/>
      <c r="DL111" s="180"/>
      <c r="DM111" s="180"/>
      <c r="DN111" s="180"/>
      <c r="DO111" s="180"/>
      <c r="DP111" s="180"/>
      <c r="DQ111" s="180"/>
      <c r="DR111" s="180"/>
      <c r="DS111" s="180"/>
      <c r="DT111" s="180"/>
      <c r="DU111" s="180"/>
      <c r="DV111" s="180"/>
      <c r="DW111" s="180"/>
      <c r="DX111" s="180"/>
      <c r="DY111" s="180"/>
      <c r="DZ111" s="180"/>
      <c r="EA111" s="180"/>
      <c r="EB111" s="180"/>
      <c r="EC111" s="180"/>
      <c r="ED111" s="180"/>
      <c r="EE111" s="180"/>
      <c r="EF111" s="180"/>
      <c r="EG111" s="180"/>
      <c r="EH111" s="180"/>
      <c r="EI111" s="180"/>
      <c r="EJ111" s="180"/>
    </row>
    <row r="112" spans="1:140" x14ac:dyDescent="0.35">
      <c r="A112" s="180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/>
      <c r="AY112" s="180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0"/>
      <c r="CA112" s="180"/>
      <c r="CB112" s="180"/>
      <c r="CC112" s="180"/>
      <c r="CD112" s="180"/>
      <c r="CE112" s="180"/>
      <c r="CF112" s="180"/>
      <c r="CG112" s="180"/>
      <c r="CH112" s="180"/>
      <c r="CI112" s="180"/>
      <c r="CJ112" s="180"/>
      <c r="CK112" s="180"/>
      <c r="CL112" s="180"/>
      <c r="CM112" s="180"/>
      <c r="CN112" s="180"/>
      <c r="CO112" s="180"/>
      <c r="CP112" s="180"/>
      <c r="CQ112" s="180"/>
      <c r="CR112" s="180"/>
      <c r="CS112" s="180"/>
      <c r="CT112" s="180"/>
      <c r="CU112" s="180"/>
      <c r="CV112" s="180"/>
      <c r="CW112" s="180"/>
      <c r="CX112" s="180"/>
      <c r="CY112" s="180"/>
      <c r="CZ112" s="180"/>
      <c r="DA112" s="180"/>
      <c r="DB112" s="180"/>
      <c r="DC112" s="180"/>
      <c r="DD112" s="180"/>
      <c r="DE112" s="180"/>
      <c r="DF112" s="180"/>
      <c r="DG112" s="180"/>
      <c r="DH112" s="180"/>
      <c r="DI112" s="180"/>
      <c r="DJ112" s="180"/>
      <c r="DK112" s="180"/>
      <c r="DL112" s="180"/>
      <c r="DM112" s="180"/>
      <c r="DN112" s="180"/>
      <c r="DO112" s="180"/>
      <c r="DP112" s="180"/>
      <c r="DQ112" s="180"/>
      <c r="DR112" s="180"/>
      <c r="DS112" s="180"/>
      <c r="DT112" s="180"/>
      <c r="DU112" s="180"/>
      <c r="DV112" s="180"/>
      <c r="DW112" s="180"/>
      <c r="DX112" s="180"/>
      <c r="DY112" s="180"/>
      <c r="DZ112" s="180"/>
      <c r="EA112" s="180"/>
      <c r="EB112" s="180"/>
      <c r="EC112" s="180"/>
      <c r="ED112" s="180"/>
      <c r="EE112" s="180"/>
      <c r="EF112" s="180"/>
      <c r="EG112" s="180"/>
      <c r="EH112" s="180"/>
      <c r="EI112" s="180"/>
      <c r="EJ112" s="180"/>
    </row>
    <row r="113" spans="1:140" x14ac:dyDescent="0.35">
      <c r="A113" s="180"/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/>
      <c r="AY113" s="180"/>
      <c r="AZ113" s="180"/>
      <c r="BA113" s="180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80"/>
      <c r="BM113" s="180"/>
      <c r="BN113" s="180"/>
      <c r="BO113" s="180"/>
      <c r="BP113" s="180"/>
      <c r="BQ113" s="180"/>
      <c r="BR113" s="180"/>
      <c r="BS113" s="180"/>
      <c r="BT113" s="180"/>
      <c r="BU113" s="180"/>
      <c r="BV113" s="180"/>
      <c r="BW113" s="180"/>
      <c r="BX113" s="180"/>
      <c r="BY113" s="180"/>
      <c r="BZ113" s="180"/>
      <c r="CA113" s="180"/>
      <c r="CB113" s="180"/>
      <c r="CC113" s="180"/>
      <c r="CD113" s="180"/>
      <c r="CE113" s="180"/>
      <c r="CF113" s="180"/>
      <c r="CG113" s="180"/>
      <c r="CH113" s="180"/>
      <c r="CI113" s="180"/>
      <c r="CJ113" s="180"/>
      <c r="CK113" s="180"/>
      <c r="CL113" s="180"/>
      <c r="CM113" s="180"/>
      <c r="CN113" s="180"/>
      <c r="CO113" s="180"/>
      <c r="CP113" s="180"/>
      <c r="CQ113" s="180"/>
      <c r="CR113" s="180"/>
      <c r="CS113" s="180"/>
      <c r="CT113" s="180"/>
      <c r="CU113" s="180"/>
      <c r="CV113" s="180"/>
      <c r="CW113" s="180"/>
      <c r="CX113" s="180"/>
      <c r="CY113" s="180"/>
      <c r="CZ113" s="180"/>
      <c r="DA113" s="180"/>
      <c r="DB113" s="180"/>
      <c r="DC113" s="180"/>
      <c r="DD113" s="180"/>
      <c r="DE113" s="180"/>
      <c r="DF113" s="180"/>
      <c r="DG113" s="180"/>
      <c r="DH113" s="180"/>
      <c r="DI113" s="180"/>
      <c r="DJ113" s="180"/>
      <c r="DK113" s="180"/>
      <c r="DL113" s="180"/>
      <c r="DM113" s="180"/>
      <c r="DN113" s="180"/>
      <c r="DO113" s="180"/>
      <c r="DP113" s="180"/>
      <c r="DQ113" s="180"/>
      <c r="DR113" s="180"/>
      <c r="DS113" s="180"/>
      <c r="DT113" s="180"/>
      <c r="DU113" s="180"/>
      <c r="DV113" s="180"/>
      <c r="DW113" s="180"/>
      <c r="DX113" s="180"/>
      <c r="DY113" s="180"/>
      <c r="DZ113" s="180"/>
      <c r="EA113" s="180"/>
      <c r="EB113" s="180"/>
      <c r="EC113" s="180"/>
      <c r="ED113" s="180"/>
      <c r="EE113" s="180"/>
      <c r="EF113" s="180"/>
      <c r="EG113" s="180"/>
      <c r="EH113" s="180"/>
      <c r="EI113" s="180"/>
      <c r="EJ113" s="180"/>
    </row>
    <row r="114" spans="1:140" x14ac:dyDescent="0.35">
      <c r="A114" s="180"/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  <c r="AS114" s="180"/>
      <c r="AT114" s="180"/>
      <c r="AU114" s="180"/>
      <c r="AV114" s="180"/>
      <c r="AW114" s="180"/>
      <c r="AX114" s="180"/>
      <c r="AY114" s="180"/>
      <c r="AZ114" s="180"/>
      <c r="BA114" s="180"/>
      <c r="BB114" s="180"/>
      <c r="BC114" s="180"/>
      <c r="BD114" s="180"/>
      <c r="BE114" s="180"/>
      <c r="BF114" s="180"/>
      <c r="BG114" s="180"/>
      <c r="BH114" s="180"/>
      <c r="BI114" s="180"/>
      <c r="BJ114" s="180"/>
      <c r="BK114" s="180"/>
      <c r="BL114" s="180"/>
      <c r="BM114" s="180"/>
      <c r="BN114" s="180"/>
      <c r="BO114" s="180"/>
      <c r="BP114" s="180"/>
      <c r="BQ114" s="180"/>
      <c r="BR114" s="180"/>
      <c r="BS114" s="180"/>
      <c r="BT114" s="180"/>
      <c r="BU114" s="180"/>
      <c r="BV114" s="180"/>
      <c r="BW114" s="180"/>
      <c r="BX114" s="180"/>
      <c r="BY114" s="180"/>
      <c r="BZ114" s="180"/>
      <c r="CA114" s="180"/>
      <c r="CB114" s="180"/>
      <c r="CC114" s="180"/>
      <c r="CD114" s="180"/>
      <c r="CE114" s="180"/>
      <c r="CF114" s="180"/>
      <c r="CG114" s="180"/>
      <c r="CH114" s="180"/>
      <c r="CI114" s="180"/>
      <c r="CJ114" s="180"/>
      <c r="CK114" s="180"/>
      <c r="CL114" s="180"/>
      <c r="CM114" s="180"/>
      <c r="CN114" s="180"/>
      <c r="CO114" s="180"/>
      <c r="CP114" s="180"/>
      <c r="CQ114" s="180"/>
      <c r="CR114" s="180"/>
      <c r="CS114" s="180"/>
      <c r="CT114" s="180"/>
      <c r="CU114" s="180"/>
      <c r="CV114" s="180"/>
      <c r="CW114" s="180"/>
      <c r="CX114" s="180"/>
      <c r="CY114" s="180"/>
      <c r="CZ114" s="180"/>
      <c r="DA114" s="180"/>
      <c r="DB114" s="180"/>
      <c r="DC114" s="180"/>
      <c r="DD114" s="180"/>
      <c r="DE114" s="180"/>
      <c r="DF114" s="180"/>
      <c r="DG114" s="180"/>
      <c r="DH114" s="180"/>
      <c r="DI114" s="180"/>
      <c r="DJ114" s="180"/>
      <c r="DK114" s="180"/>
      <c r="DL114" s="180"/>
      <c r="DM114" s="180"/>
      <c r="DN114" s="180"/>
      <c r="DO114" s="180"/>
      <c r="DP114" s="180"/>
      <c r="DQ114" s="180"/>
      <c r="DR114" s="180"/>
      <c r="DS114" s="180"/>
      <c r="DT114" s="180"/>
      <c r="DU114" s="180"/>
      <c r="DV114" s="180"/>
      <c r="DW114" s="180"/>
      <c r="DX114" s="180"/>
      <c r="DY114" s="180"/>
      <c r="DZ114" s="180"/>
      <c r="EA114" s="180"/>
      <c r="EB114" s="180"/>
      <c r="EC114" s="180"/>
      <c r="ED114" s="180"/>
      <c r="EE114" s="180"/>
      <c r="EF114" s="180"/>
      <c r="EG114" s="180"/>
      <c r="EH114" s="180"/>
      <c r="EI114" s="180"/>
      <c r="EJ114" s="180"/>
    </row>
    <row r="115" spans="1:140" x14ac:dyDescent="0.35">
      <c r="A115" s="180"/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  <c r="AS115" s="180"/>
      <c r="AT115" s="180"/>
      <c r="AU115" s="180"/>
      <c r="AV115" s="180"/>
      <c r="AW115" s="180"/>
      <c r="AX115" s="180"/>
      <c r="AY115" s="180"/>
      <c r="AZ115" s="180"/>
      <c r="BA115" s="180"/>
      <c r="BB115" s="180"/>
      <c r="BC115" s="180"/>
      <c r="BD115" s="180"/>
      <c r="BE115" s="180"/>
      <c r="BF115" s="180"/>
      <c r="BG115" s="180"/>
      <c r="BH115" s="180"/>
      <c r="BI115" s="180"/>
      <c r="BJ115" s="180"/>
      <c r="BK115" s="180"/>
      <c r="BL115" s="180"/>
      <c r="BM115" s="180"/>
      <c r="BN115" s="180"/>
      <c r="BO115" s="180"/>
      <c r="BP115" s="180"/>
      <c r="BQ115" s="180"/>
      <c r="BR115" s="180"/>
      <c r="BS115" s="180"/>
      <c r="BT115" s="180"/>
      <c r="BU115" s="180"/>
      <c r="BV115" s="180"/>
      <c r="BW115" s="180"/>
      <c r="BX115" s="180"/>
      <c r="BY115" s="180"/>
      <c r="BZ115" s="180"/>
      <c r="CA115" s="180"/>
      <c r="CB115" s="180"/>
      <c r="CC115" s="180"/>
      <c r="CD115" s="180"/>
      <c r="CE115" s="180"/>
      <c r="CF115" s="180"/>
      <c r="CG115" s="180"/>
      <c r="CH115" s="180"/>
      <c r="CI115" s="180"/>
      <c r="CJ115" s="180"/>
      <c r="CK115" s="180"/>
      <c r="CL115" s="180"/>
      <c r="CM115" s="180"/>
      <c r="CN115" s="180"/>
      <c r="CO115" s="180"/>
      <c r="CP115" s="180"/>
      <c r="CQ115" s="180"/>
      <c r="CR115" s="180"/>
      <c r="CS115" s="180"/>
      <c r="CT115" s="180"/>
      <c r="CU115" s="180"/>
      <c r="CV115" s="180"/>
      <c r="CW115" s="180"/>
      <c r="CX115" s="180"/>
      <c r="CY115" s="180"/>
      <c r="CZ115" s="180"/>
      <c r="DA115" s="180"/>
      <c r="DB115" s="180"/>
      <c r="DC115" s="180"/>
      <c r="DD115" s="180"/>
      <c r="DE115" s="180"/>
      <c r="DF115" s="180"/>
      <c r="DG115" s="180"/>
      <c r="DH115" s="180"/>
      <c r="DI115" s="180"/>
      <c r="DJ115" s="180"/>
      <c r="DK115" s="180"/>
      <c r="DL115" s="180"/>
      <c r="DM115" s="180"/>
      <c r="DN115" s="180"/>
      <c r="DO115" s="180"/>
      <c r="DP115" s="180"/>
      <c r="DQ115" s="180"/>
      <c r="DR115" s="180"/>
      <c r="DS115" s="180"/>
      <c r="DT115" s="180"/>
      <c r="DU115" s="180"/>
      <c r="DV115" s="180"/>
      <c r="DW115" s="180"/>
      <c r="DX115" s="180"/>
      <c r="DY115" s="180"/>
      <c r="DZ115" s="180"/>
      <c r="EA115" s="180"/>
      <c r="EB115" s="180"/>
      <c r="EC115" s="180"/>
      <c r="ED115" s="180"/>
      <c r="EE115" s="180"/>
      <c r="EF115" s="180"/>
      <c r="EG115" s="180"/>
      <c r="EH115" s="180"/>
      <c r="EI115" s="180"/>
      <c r="EJ115" s="180"/>
    </row>
    <row r="116" spans="1:140" x14ac:dyDescent="0.35">
      <c r="A116" s="180"/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  <c r="AS116" s="180"/>
      <c r="AT116" s="180"/>
      <c r="AU116" s="180"/>
      <c r="AV116" s="180"/>
      <c r="AW116" s="180"/>
      <c r="AX116" s="180"/>
      <c r="AY116" s="180"/>
      <c r="AZ116" s="180"/>
      <c r="BA116" s="180"/>
      <c r="BB116" s="180"/>
      <c r="BC116" s="180"/>
      <c r="BD116" s="180"/>
      <c r="BE116" s="180"/>
      <c r="BF116" s="180"/>
      <c r="BG116" s="180"/>
      <c r="BH116" s="180"/>
      <c r="BI116" s="180"/>
      <c r="BJ116" s="180"/>
      <c r="BK116" s="180"/>
      <c r="BL116" s="180"/>
      <c r="BM116" s="180"/>
      <c r="BN116" s="180"/>
      <c r="BO116" s="180"/>
      <c r="BP116" s="180"/>
      <c r="BQ116" s="180"/>
      <c r="BR116" s="180"/>
      <c r="BS116" s="180"/>
      <c r="BT116" s="180"/>
      <c r="BU116" s="180"/>
      <c r="BV116" s="180"/>
      <c r="BW116" s="180"/>
      <c r="BX116" s="180"/>
      <c r="BY116" s="180"/>
      <c r="BZ116" s="180"/>
      <c r="CA116" s="180"/>
      <c r="CB116" s="180"/>
      <c r="CC116" s="180"/>
      <c r="CD116" s="180"/>
      <c r="CE116" s="180"/>
      <c r="CF116" s="180"/>
      <c r="CG116" s="180"/>
      <c r="CH116" s="180"/>
      <c r="CI116" s="180"/>
      <c r="CJ116" s="180"/>
      <c r="CK116" s="180"/>
      <c r="CL116" s="180"/>
      <c r="CM116" s="180"/>
      <c r="CN116" s="180"/>
      <c r="CO116" s="180"/>
      <c r="CP116" s="180"/>
      <c r="CQ116" s="180"/>
      <c r="CR116" s="180"/>
      <c r="CS116" s="180"/>
      <c r="CT116" s="180"/>
      <c r="CU116" s="180"/>
      <c r="CV116" s="180"/>
      <c r="CW116" s="180"/>
      <c r="CX116" s="180"/>
      <c r="CY116" s="180"/>
      <c r="CZ116" s="180"/>
      <c r="DA116" s="180"/>
      <c r="DB116" s="180"/>
      <c r="DC116" s="180"/>
      <c r="DD116" s="180"/>
      <c r="DE116" s="180"/>
      <c r="DF116" s="180"/>
      <c r="DG116" s="180"/>
      <c r="DH116" s="180"/>
      <c r="DI116" s="180"/>
      <c r="DJ116" s="180"/>
      <c r="DK116" s="180"/>
      <c r="DL116" s="180"/>
      <c r="DM116" s="180"/>
      <c r="DN116" s="180"/>
      <c r="DO116" s="180"/>
      <c r="DP116" s="180"/>
      <c r="DQ116" s="180"/>
      <c r="DR116" s="180"/>
      <c r="DS116" s="180"/>
      <c r="DT116" s="180"/>
      <c r="DU116" s="180"/>
      <c r="DV116" s="180"/>
      <c r="DW116" s="180"/>
      <c r="DX116" s="180"/>
      <c r="DY116" s="180"/>
      <c r="DZ116" s="180"/>
      <c r="EA116" s="180"/>
      <c r="EB116" s="180"/>
      <c r="EC116" s="180"/>
      <c r="ED116" s="180"/>
      <c r="EE116" s="180"/>
      <c r="EF116" s="180"/>
      <c r="EG116" s="180"/>
      <c r="EH116" s="180"/>
      <c r="EI116" s="180"/>
      <c r="EJ116" s="180"/>
    </row>
    <row r="117" spans="1:140" x14ac:dyDescent="0.35">
      <c r="A117" s="180"/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0"/>
      <c r="AL117" s="180"/>
      <c r="AM117" s="180"/>
      <c r="AN117" s="180"/>
      <c r="AO117" s="180"/>
      <c r="AP117" s="180"/>
      <c r="AQ117" s="180"/>
      <c r="AR117" s="180"/>
      <c r="AS117" s="180"/>
      <c r="AT117" s="180"/>
      <c r="AU117" s="180"/>
      <c r="AV117" s="180"/>
      <c r="AW117" s="180"/>
      <c r="AX117" s="180"/>
      <c r="AY117" s="180"/>
      <c r="AZ117" s="180"/>
      <c r="BA117" s="180"/>
      <c r="BB117" s="180"/>
      <c r="BC117" s="180"/>
      <c r="BD117" s="180"/>
      <c r="BE117" s="180"/>
      <c r="BF117" s="180"/>
      <c r="BG117" s="180"/>
      <c r="BH117" s="180"/>
      <c r="BI117" s="180"/>
      <c r="BJ117" s="180"/>
      <c r="BK117" s="180"/>
      <c r="BL117" s="180"/>
      <c r="BM117" s="180"/>
      <c r="BN117" s="180"/>
      <c r="BO117" s="180"/>
      <c r="BP117" s="180"/>
      <c r="BQ117" s="180"/>
      <c r="BR117" s="180"/>
      <c r="BS117" s="180"/>
      <c r="BT117" s="180"/>
      <c r="BU117" s="180"/>
      <c r="BV117" s="180"/>
      <c r="BW117" s="180"/>
      <c r="BX117" s="180"/>
      <c r="BY117" s="180"/>
      <c r="BZ117" s="180"/>
      <c r="CA117" s="180"/>
      <c r="CB117" s="180"/>
      <c r="CC117" s="180"/>
      <c r="CD117" s="180"/>
      <c r="CE117" s="180"/>
      <c r="CF117" s="180"/>
      <c r="CG117" s="180"/>
      <c r="CH117" s="180"/>
      <c r="CI117" s="180"/>
      <c r="CJ117" s="180"/>
      <c r="CK117" s="180"/>
      <c r="CL117" s="180"/>
      <c r="CM117" s="180"/>
      <c r="CN117" s="180"/>
      <c r="CO117" s="180"/>
      <c r="CP117" s="180"/>
      <c r="CQ117" s="180"/>
      <c r="CR117" s="180"/>
      <c r="CS117" s="180"/>
      <c r="CT117" s="180"/>
      <c r="CU117" s="180"/>
      <c r="CV117" s="180"/>
      <c r="CW117" s="180"/>
      <c r="CX117" s="180"/>
      <c r="CY117" s="180"/>
      <c r="CZ117" s="180"/>
      <c r="DA117" s="180"/>
      <c r="DB117" s="180"/>
      <c r="DC117" s="180"/>
      <c r="DD117" s="180"/>
      <c r="DE117" s="180"/>
      <c r="DF117" s="180"/>
      <c r="DG117" s="180"/>
      <c r="DH117" s="180"/>
      <c r="DI117" s="180"/>
      <c r="DJ117" s="180"/>
      <c r="DK117" s="180"/>
      <c r="DL117" s="180"/>
      <c r="DM117" s="180"/>
      <c r="DN117" s="180"/>
      <c r="DO117" s="180"/>
      <c r="DP117" s="180"/>
      <c r="DQ117" s="180"/>
      <c r="DR117" s="180"/>
      <c r="DS117" s="180"/>
      <c r="DT117" s="180"/>
      <c r="DU117" s="180"/>
      <c r="DV117" s="180"/>
      <c r="DW117" s="180"/>
      <c r="DX117" s="180"/>
      <c r="DY117" s="180"/>
      <c r="DZ117" s="180"/>
      <c r="EA117" s="180"/>
      <c r="EB117" s="180"/>
      <c r="EC117" s="180"/>
      <c r="ED117" s="180"/>
      <c r="EE117" s="180"/>
      <c r="EF117" s="180"/>
      <c r="EG117" s="180"/>
      <c r="EH117" s="180"/>
      <c r="EI117" s="180"/>
      <c r="EJ117" s="180"/>
    </row>
    <row r="118" spans="1:140" x14ac:dyDescent="0.35">
      <c r="A118" s="180"/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  <c r="AS118" s="180"/>
      <c r="AT118" s="180"/>
      <c r="AU118" s="180"/>
      <c r="AV118" s="180"/>
      <c r="AW118" s="180"/>
      <c r="AX118" s="180"/>
      <c r="AY118" s="180"/>
      <c r="AZ118" s="180"/>
      <c r="BA118" s="180"/>
      <c r="BB118" s="180"/>
      <c r="BC118" s="180"/>
      <c r="BD118" s="180"/>
      <c r="BE118" s="180"/>
      <c r="BF118" s="180"/>
      <c r="BG118" s="180"/>
      <c r="BH118" s="180"/>
      <c r="BI118" s="180"/>
      <c r="BJ118" s="180"/>
      <c r="BK118" s="180"/>
      <c r="BL118" s="180"/>
      <c r="BM118" s="180"/>
      <c r="BN118" s="180"/>
      <c r="BO118" s="180"/>
      <c r="BP118" s="180"/>
      <c r="BQ118" s="180"/>
      <c r="BR118" s="180"/>
      <c r="BS118" s="180"/>
      <c r="BT118" s="180"/>
      <c r="BU118" s="180"/>
      <c r="BV118" s="180"/>
      <c r="BW118" s="180"/>
      <c r="BX118" s="180"/>
      <c r="BY118" s="180"/>
      <c r="BZ118" s="180"/>
      <c r="CA118" s="180"/>
      <c r="CB118" s="180"/>
      <c r="CC118" s="180"/>
      <c r="CD118" s="180"/>
      <c r="CE118" s="180"/>
      <c r="CF118" s="180"/>
      <c r="CG118" s="180"/>
      <c r="CH118" s="180"/>
      <c r="CI118" s="180"/>
      <c r="CJ118" s="180"/>
      <c r="CK118" s="180"/>
      <c r="CL118" s="180"/>
      <c r="CM118" s="180"/>
      <c r="CN118" s="180"/>
      <c r="CO118" s="180"/>
      <c r="CP118" s="180"/>
      <c r="CQ118" s="180"/>
      <c r="CR118" s="180"/>
      <c r="CS118" s="180"/>
      <c r="CT118" s="180"/>
      <c r="CU118" s="180"/>
      <c r="CV118" s="180"/>
      <c r="CW118" s="180"/>
      <c r="CX118" s="180"/>
      <c r="CY118" s="180"/>
      <c r="CZ118" s="180"/>
      <c r="DA118" s="180"/>
      <c r="DB118" s="180"/>
      <c r="DC118" s="180"/>
      <c r="DD118" s="180"/>
      <c r="DE118" s="180"/>
      <c r="DF118" s="180"/>
      <c r="DG118" s="180"/>
      <c r="DH118" s="180"/>
      <c r="DI118" s="180"/>
      <c r="DJ118" s="180"/>
      <c r="DK118" s="180"/>
      <c r="DL118" s="180"/>
      <c r="DM118" s="180"/>
      <c r="DN118" s="180"/>
      <c r="DO118" s="180"/>
      <c r="DP118" s="180"/>
      <c r="DQ118" s="180"/>
      <c r="DR118" s="180"/>
      <c r="DS118" s="180"/>
      <c r="DT118" s="180"/>
      <c r="DU118" s="180"/>
      <c r="DV118" s="180"/>
      <c r="DW118" s="180"/>
      <c r="DX118" s="180"/>
      <c r="DY118" s="180"/>
      <c r="DZ118" s="180"/>
      <c r="EA118" s="180"/>
      <c r="EB118" s="180"/>
      <c r="EC118" s="180"/>
      <c r="ED118" s="180"/>
      <c r="EE118" s="180"/>
      <c r="EF118" s="180"/>
      <c r="EG118" s="180"/>
      <c r="EH118" s="180"/>
      <c r="EI118" s="180"/>
      <c r="EJ118" s="180"/>
    </row>
    <row r="119" spans="1:140" x14ac:dyDescent="0.35">
      <c r="A119" s="180"/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  <c r="AS119" s="180"/>
      <c r="AT119" s="180"/>
      <c r="AU119" s="180"/>
      <c r="AV119" s="180"/>
      <c r="AW119" s="180"/>
      <c r="AX119" s="180"/>
      <c r="AY119" s="180"/>
      <c r="AZ119" s="180"/>
      <c r="BA119" s="180"/>
      <c r="BB119" s="180"/>
      <c r="BC119" s="180"/>
      <c r="BD119" s="180"/>
      <c r="BE119" s="180"/>
      <c r="BF119" s="180"/>
      <c r="BG119" s="180"/>
      <c r="BH119" s="180"/>
      <c r="BI119" s="180"/>
      <c r="BJ119" s="180"/>
      <c r="BK119" s="180"/>
      <c r="BL119" s="180"/>
      <c r="BM119" s="180"/>
      <c r="BN119" s="180"/>
      <c r="BO119" s="180"/>
      <c r="BP119" s="180"/>
      <c r="BQ119" s="180"/>
      <c r="BR119" s="180"/>
      <c r="BS119" s="180"/>
      <c r="BT119" s="180"/>
      <c r="BU119" s="180"/>
      <c r="BV119" s="180"/>
      <c r="BW119" s="180"/>
      <c r="BX119" s="180"/>
      <c r="BY119" s="180"/>
      <c r="BZ119" s="180"/>
      <c r="CA119" s="180"/>
      <c r="CB119" s="180"/>
      <c r="CC119" s="180"/>
      <c r="CD119" s="180"/>
      <c r="CE119" s="180"/>
      <c r="CF119" s="180"/>
      <c r="CG119" s="180"/>
      <c r="CH119" s="180"/>
      <c r="CI119" s="180"/>
      <c r="CJ119" s="180"/>
      <c r="CK119" s="180"/>
      <c r="CL119" s="180"/>
      <c r="CM119" s="180"/>
      <c r="CN119" s="180"/>
      <c r="CO119" s="180"/>
      <c r="CP119" s="180"/>
      <c r="CQ119" s="180"/>
      <c r="CR119" s="180"/>
      <c r="CS119" s="180"/>
      <c r="CT119" s="180"/>
      <c r="CU119" s="180"/>
      <c r="CV119" s="180"/>
      <c r="CW119" s="180"/>
      <c r="CX119" s="180"/>
      <c r="CY119" s="180"/>
      <c r="CZ119" s="180"/>
      <c r="DA119" s="180"/>
      <c r="DB119" s="180"/>
      <c r="DC119" s="180"/>
      <c r="DD119" s="180"/>
      <c r="DE119" s="180"/>
      <c r="DF119" s="180"/>
      <c r="DG119" s="180"/>
      <c r="DH119" s="180"/>
      <c r="DI119" s="180"/>
      <c r="DJ119" s="180"/>
      <c r="DK119" s="180"/>
      <c r="DL119" s="180"/>
      <c r="DM119" s="180"/>
      <c r="DN119" s="180"/>
      <c r="DO119" s="180"/>
      <c r="DP119" s="180"/>
      <c r="DQ119" s="180"/>
      <c r="DR119" s="180"/>
      <c r="DS119" s="180"/>
      <c r="DT119" s="180"/>
      <c r="DU119" s="180"/>
      <c r="DV119" s="180"/>
      <c r="DW119" s="180"/>
      <c r="DX119" s="180"/>
      <c r="DY119" s="180"/>
      <c r="DZ119" s="180"/>
      <c r="EA119" s="180"/>
      <c r="EB119" s="180"/>
      <c r="EC119" s="180"/>
      <c r="ED119" s="180"/>
      <c r="EE119" s="180"/>
      <c r="EF119" s="180"/>
      <c r="EG119" s="180"/>
      <c r="EH119" s="180"/>
      <c r="EI119" s="180"/>
      <c r="EJ119" s="180"/>
    </row>
    <row r="120" spans="1:140" x14ac:dyDescent="0.35">
      <c r="A120" s="180"/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  <c r="AS120" s="180"/>
      <c r="AT120" s="180"/>
      <c r="AU120" s="180"/>
      <c r="AV120" s="180"/>
      <c r="AW120" s="180"/>
      <c r="AX120" s="180"/>
      <c r="AY120" s="180"/>
      <c r="AZ120" s="180"/>
      <c r="BA120" s="180"/>
      <c r="BB120" s="180"/>
      <c r="BC120" s="180"/>
      <c r="BD120" s="180"/>
      <c r="BE120" s="180"/>
      <c r="BF120" s="180"/>
      <c r="BG120" s="180"/>
      <c r="BH120" s="180"/>
      <c r="BI120" s="180"/>
      <c r="BJ120" s="180"/>
      <c r="BK120" s="180"/>
      <c r="BL120" s="180"/>
      <c r="BM120" s="180"/>
      <c r="BN120" s="180"/>
      <c r="BO120" s="180"/>
      <c r="BP120" s="180"/>
      <c r="BQ120" s="180"/>
      <c r="BR120" s="180"/>
      <c r="BS120" s="180"/>
      <c r="BT120" s="180"/>
      <c r="BU120" s="180"/>
      <c r="BV120" s="180"/>
      <c r="BW120" s="180"/>
      <c r="BX120" s="180"/>
      <c r="BY120" s="180"/>
      <c r="BZ120" s="180"/>
      <c r="CA120" s="180"/>
      <c r="CB120" s="180"/>
      <c r="CC120" s="180"/>
      <c r="CD120" s="180"/>
      <c r="CE120" s="180"/>
      <c r="CF120" s="180"/>
      <c r="CG120" s="180"/>
      <c r="CH120" s="180"/>
      <c r="CI120" s="180"/>
      <c r="CJ120" s="180"/>
      <c r="CK120" s="180"/>
      <c r="CL120" s="180"/>
      <c r="CM120" s="180"/>
      <c r="CN120" s="180"/>
      <c r="CO120" s="180"/>
      <c r="CP120" s="180"/>
      <c r="CQ120" s="180"/>
      <c r="CR120" s="180"/>
      <c r="CS120" s="180"/>
      <c r="CT120" s="180"/>
      <c r="CU120" s="180"/>
      <c r="CV120" s="180"/>
      <c r="CW120" s="180"/>
      <c r="CX120" s="180"/>
      <c r="CY120" s="180"/>
      <c r="CZ120" s="180"/>
      <c r="DA120" s="180"/>
      <c r="DB120" s="180"/>
      <c r="DC120" s="180"/>
      <c r="DD120" s="180"/>
      <c r="DE120" s="180"/>
      <c r="DF120" s="180"/>
      <c r="DG120" s="180"/>
      <c r="DH120" s="180"/>
      <c r="DI120" s="180"/>
      <c r="DJ120" s="180"/>
      <c r="DK120" s="180"/>
      <c r="DL120" s="180"/>
      <c r="DM120" s="180"/>
      <c r="DN120" s="180"/>
      <c r="DO120" s="180"/>
      <c r="DP120" s="180"/>
      <c r="DQ120" s="180"/>
      <c r="DR120" s="180"/>
      <c r="DS120" s="180"/>
      <c r="DT120" s="180"/>
      <c r="DU120" s="180"/>
      <c r="DV120" s="180"/>
      <c r="DW120" s="180"/>
      <c r="DX120" s="180"/>
      <c r="DY120" s="180"/>
      <c r="DZ120" s="180"/>
      <c r="EA120" s="180"/>
      <c r="EB120" s="180"/>
      <c r="EC120" s="180"/>
      <c r="ED120" s="180"/>
      <c r="EE120" s="180"/>
      <c r="EF120" s="180"/>
      <c r="EG120" s="180"/>
      <c r="EH120" s="180"/>
      <c r="EI120" s="180"/>
      <c r="EJ120" s="180"/>
    </row>
    <row r="121" spans="1:140" x14ac:dyDescent="0.35">
      <c r="A121" s="180"/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  <c r="AS121" s="180"/>
      <c r="AT121" s="180"/>
      <c r="AU121" s="180"/>
      <c r="AV121" s="180"/>
      <c r="AW121" s="180"/>
      <c r="AX121" s="180"/>
      <c r="AY121" s="180"/>
      <c r="AZ121" s="180"/>
      <c r="BA121" s="180"/>
      <c r="BB121" s="180"/>
      <c r="BC121" s="180"/>
      <c r="BD121" s="180"/>
      <c r="BE121" s="180"/>
      <c r="BF121" s="180"/>
      <c r="BG121" s="180"/>
      <c r="BH121" s="180"/>
      <c r="BI121" s="180"/>
      <c r="BJ121" s="180"/>
      <c r="BK121" s="180"/>
      <c r="BL121" s="180"/>
      <c r="BM121" s="180"/>
      <c r="BN121" s="180"/>
      <c r="BO121" s="180"/>
      <c r="BP121" s="180"/>
      <c r="BQ121" s="180"/>
      <c r="BR121" s="180"/>
      <c r="BS121" s="180"/>
      <c r="BT121" s="180"/>
      <c r="BU121" s="180"/>
      <c r="BV121" s="180"/>
      <c r="BW121" s="180"/>
      <c r="BX121" s="180"/>
      <c r="BY121" s="180"/>
      <c r="BZ121" s="180"/>
      <c r="CA121" s="180"/>
      <c r="CB121" s="180"/>
      <c r="CC121" s="180"/>
      <c r="CD121" s="180"/>
      <c r="CE121" s="180"/>
      <c r="CF121" s="180"/>
      <c r="CG121" s="180"/>
      <c r="CH121" s="180"/>
      <c r="CI121" s="180"/>
      <c r="CJ121" s="180"/>
      <c r="CK121" s="180"/>
      <c r="CL121" s="180"/>
      <c r="CM121" s="180"/>
      <c r="CN121" s="180"/>
      <c r="CO121" s="180"/>
      <c r="CP121" s="180"/>
      <c r="CQ121" s="180"/>
      <c r="CR121" s="180"/>
      <c r="CS121" s="180"/>
      <c r="CT121" s="180"/>
      <c r="CU121" s="180"/>
      <c r="CV121" s="180"/>
      <c r="CW121" s="180"/>
      <c r="CX121" s="180"/>
      <c r="CY121" s="180"/>
      <c r="CZ121" s="180"/>
      <c r="DA121" s="180"/>
      <c r="DB121" s="180"/>
      <c r="DC121" s="180"/>
      <c r="DD121" s="180"/>
      <c r="DE121" s="180"/>
      <c r="DF121" s="180"/>
      <c r="DG121" s="180"/>
      <c r="DH121" s="180"/>
      <c r="DI121" s="180"/>
      <c r="DJ121" s="180"/>
      <c r="DK121" s="180"/>
      <c r="DL121" s="180"/>
      <c r="DM121" s="180"/>
      <c r="DN121" s="180"/>
      <c r="DO121" s="180"/>
      <c r="DP121" s="180"/>
      <c r="DQ121" s="180"/>
      <c r="DR121" s="180"/>
      <c r="DS121" s="180"/>
      <c r="DT121" s="180"/>
      <c r="DU121" s="180"/>
      <c r="DV121" s="180"/>
      <c r="DW121" s="180"/>
      <c r="DX121" s="180"/>
      <c r="DY121" s="180"/>
      <c r="DZ121" s="180"/>
      <c r="EA121" s="180"/>
      <c r="EB121" s="180"/>
      <c r="EC121" s="180"/>
      <c r="ED121" s="180"/>
      <c r="EE121" s="180"/>
      <c r="EF121" s="180"/>
      <c r="EG121" s="180"/>
      <c r="EH121" s="180"/>
      <c r="EI121" s="180"/>
      <c r="EJ121" s="180"/>
    </row>
    <row r="122" spans="1:140" x14ac:dyDescent="0.35">
      <c r="A122" s="180"/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  <c r="AS122" s="180"/>
      <c r="AT122" s="180"/>
      <c r="AU122" s="180"/>
      <c r="AV122" s="180"/>
      <c r="AW122" s="180"/>
      <c r="AX122" s="180"/>
      <c r="AY122" s="180"/>
      <c r="AZ122" s="180"/>
      <c r="BA122" s="180"/>
      <c r="BB122" s="180"/>
      <c r="BC122" s="180"/>
      <c r="BD122" s="180"/>
      <c r="BE122" s="180"/>
      <c r="BF122" s="180"/>
      <c r="BG122" s="180"/>
      <c r="BH122" s="180"/>
      <c r="BI122" s="180"/>
      <c r="BJ122" s="180"/>
      <c r="BK122" s="180"/>
      <c r="BL122" s="180"/>
      <c r="BM122" s="180"/>
      <c r="BN122" s="180"/>
      <c r="BO122" s="180"/>
      <c r="BP122" s="180"/>
      <c r="BQ122" s="180"/>
      <c r="BR122" s="180"/>
      <c r="BS122" s="180"/>
      <c r="BT122" s="180"/>
      <c r="BU122" s="180"/>
      <c r="BV122" s="180"/>
      <c r="BW122" s="180"/>
      <c r="BX122" s="180"/>
      <c r="BY122" s="180"/>
      <c r="BZ122" s="180"/>
      <c r="CA122" s="180"/>
      <c r="CB122" s="180"/>
      <c r="CC122" s="180"/>
      <c r="CD122" s="180"/>
      <c r="CE122" s="180"/>
      <c r="CF122" s="180"/>
      <c r="CG122" s="180"/>
      <c r="CH122" s="180"/>
      <c r="CI122" s="180"/>
      <c r="CJ122" s="180"/>
      <c r="CK122" s="180"/>
      <c r="CL122" s="180"/>
      <c r="CM122" s="180"/>
      <c r="CN122" s="180"/>
      <c r="CO122" s="180"/>
      <c r="CP122" s="180"/>
      <c r="CQ122" s="180"/>
      <c r="CR122" s="180"/>
      <c r="CS122" s="180"/>
      <c r="CT122" s="180"/>
      <c r="CU122" s="180"/>
      <c r="CV122" s="180"/>
      <c r="CW122" s="180"/>
      <c r="CX122" s="180"/>
      <c r="CY122" s="180"/>
      <c r="CZ122" s="180"/>
      <c r="DA122" s="180"/>
      <c r="DB122" s="180"/>
      <c r="DC122" s="180"/>
      <c r="DD122" s="180"/>
      <c r="DE122" s="180"/>
      <c r="DF122" s="180"/>
      <c r="DG122" s="180"/>
      <c r="DH122" s="180"/>
      <c r="DI122" s="180"/>
      <c r="DJ122" s="180"/>
      <c r="DK122" s="180"/>
      <c r="DL122" s="180"/>
      <c r="DM122" s="180"/>
      <c r="DN122" s="180"/>
      <c r="DO122" s="180"/>
      <c r="DP122" s="180"/>
      <c r="DQ122" s="180"/>
      <c r="DR122" s="180"/>
      <c r="DS122" s="180"/>
      <c r="DT122" s="180"/>
      <c r="DU122" s="180"/>
      <c r="DV122" s="180"/>
      <c r="DW122" s="180"/>
      <c r="DX122" s="180"/>
      <c r="DY122" s="180"/>
      <c r="DZ122" s="180"/>
      <c r="EA122" s="180"/>
      <c r="EB122" s="180"/>
      <c r="EC122" s="180"/>
      <c r="ED122" s="180"/>
      <c r="EE122" s="180"/>
      <c r="EF122" s="180"/>
      <c r="EG122" s="180"/>
      <c r="EH122" s="180"/>
      <c r="EI122" s="180"/>
      <c r="EJ122" s="180"/>
    </row>
    <row r="123" spans="1:140" x14ac:dyDescent="0.35">
      <c r="A123" s="180"/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  <c r="AS123" s="180"/>
      <c r="AT123" s="180"/>
      <c r="AU123" s="180"/>
      <c r="AV123" s="180"/>
      <c r="AW123" s="180"/>
      <c r="AX123" s="180"/>
      <c r="AY123" s="180"/>
      <c r="AZ123" s="180"/>
      <c r="BA123" s="180"/>
      <c r="BB123" s="180"/>
      <c r="BC123" s="180"/>
      <c r="BD123" s="180"/>
      <c r="BE123" s="180"/>
      <c r="BF123" s="180"/>
      <c r="BG123" s="180"/>
      <c r="BH123" s="180"/>
      <c r="BI123" s="180"/>
      <c r="BJ123" s="180"/>
      <c r="BK123" s="180"/>
      <c r="BL123" s="180"/>
      <c r="BM123" s="180"/>
      <c r="BN123" s="180"/>
      <c r="BO123" s="180"/>
      <c r="BP123" s="180"/>
      <c r="BQ123" s="180"/>
      <c r="BR123" s="180"/>
      <c r="BS123" s="180"/>
      <c r="BT123" s="180"/>
      <c r="BU123" s="180"/>
      <c r="BV123" s="180"/>
      <c r="BW123" s="180"/>
      <c r="BX123" s="180"/>
      <c r="BY123" s="180"/>
      <c r="BZ123" s="180"/>
      <c r="CA123" s="180"/>
      <c r="CB123" s="180"/>
      <c r="CC123" s="180"/>
      <c r="CD123" s="180"/>
      <c r="CE123" s="180"/>
      <c r="CF123" s="180"/>
      <c r="CG123" s="180"/>
      <c r="CH123" s="180"/>
      <c r="CI123" s="180"/>
      <c r="CJ123" s="180"/>
      <c r="CK123" s="180"/>
      <c r="CL123" s="180"/>
      <c r="CM123" s="180"/>
      <c r="CN123" s="180"/>
      <c r="CO123" s="180"/>
      <c r="CP123" s="180"/>
      <c r="CQ123" s="180"/>
      <c r="CR123" s="180"/>
      <c r="CS123" s="180"/>
      <c r="CT123" s="180"/>
      <c r="CU123" s="180"/>
      <c r="CV123" s="180"/>
      <c r="CW123" s="180"/>
      <c r="CX123" s="180"/>
      <c r="CY123" s="180"/>
      <c r="CZ123" s="180"/>
      <c r="DA123" s="180"/>
      <c r="DB123" s="180"/>
      <c r="DC123" s="180"/>
      <c r="DD123" s="180"/>
      <c r="DE123" s="180"/>
      <c r="DF123" s="180"/>
      <c r="DG123" s="180"/>
      <c r="DH123" s="180"/>
      <c r="DI123" s="180"/>
      <c r="DJ123" s="180"/>
      <c r="DK123" s="180"/>
      <c r="DL123" s="180"/>
      <c r="DM123" s="180"/>
      <c r="DN123" s="180"/>
      <c r="DO123" s="180"/>
      <c r="DP123" s="180"/>
      <c r="DQ123" s="180"/>
      <c r="DR123" s="180"/>
      <c r="DS123" s="180"/>
      <c r="DT123" s="180"/>
      <c r="DU123" s="180"/>
      <c r="DV123" s="180"/>
      <c r="DW123" s="180"/>
      <c r="DX123" s="180"/>
      <c r="DY123" s="180"/>
      <c r="DZ123" s="180"/>
      <c r="EA123" s="180"/>
      <c r="EB123" s="180"/>
      <c r="EC123" s="180"/>
      <c r="ED123" s="180"/>
      <c r="EE123" s="180"/>
      <c r="EF123" s="180"/>
      <c r="EG123" s="180"/>
      <c r="EH123" s="180"/>
      <c r="EI123" s="180"/>
      <c r="EJ123" s="180"/>
    </row>
    <row r="124" spans="1:140" x14ac:dyDescent="0.35">
      <c r="A124" s="180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  <c r="AS124" s="180"/>
      <c r="AT124" s="180"/>
      <c r="AU124" s="180"/>
      <c r="AV124" s="180"/>
      <c r="AW124" s="180"/>
      <c r="AX124" s="180"/>
      <c r="AY124" s="180"/>
      <c r="AZ124" s="180"/>
      <c r="BA124" s="180"/>
      <c r="BB124" s="180"/>
      <c r="BC124" s="180"/>
      <c r="BD124" s="180"/>
      <c r="BE124" s="180"/>
      <c r="BF124" s="180"/>
      <c r="BG124" s="180"/>
      <c r="BH124" s="180"/>
      <c r="BI124" s="180"/>
      <c r="BJ124" s="180"/>
      <c r="BK124" s="180"/>
      <c r="BL124" s="180"/>
      <c r="BM124" s="180"/>
      <c r="BN124" s="180"/>
      <c r="BO124" s="180"/>
      <c r="BP124" s="180"/>
      <c r="BQ124" s="180"/>
      <c r="BR124" s="180"/>
      <c r="BS124" s="180"/>
      <c r="BT124" s="180"/>
      <c r="BU124" s="180"/>
      <c r="BV124" s="180"/>
      <c r="BW124" s="180"/>
      <c r="BX124" s="180"/>
      <c r="BY124" s="180"/>
      <c r="BZ124" s="180"/>
      <c r="CA124" s="180"/>
      <c r="CB124" s="180"/>
      <c r="CC124" s="180"/>
      <c r="CD124" s="180"/>
      <c r="CE124" s="180"/>
      <c r="CF124" s="180"/>
      <c r="CG124" s="180"/>
      <c r="CH124" s="180"/>
      <c r="CI124" s="180"/>
      <c r="CJ124" s="180"/>
      <c r="CK124" s="180"/>
      <c r="CL124" s="180"/>
      <c r="CM124" s="180"/>
      <c r="CN124" s="180"/>
      <c r="CO124" s="180"/>
      <c r="CP124" s="180"/>
      <c r="CQ124" s="180"/>
      <c r="CR124" s="180"/>
      <c r="CS124" s="180"/>
      <c r="CT124" s="180"/>
      <c r="CU124" s="180"/>
      <c r="CV124" s="180"/>
      <c r="CW124" s="180"/>
      <c r="CX124" s="180"/>
      <c r="CY124" s="180"/>
      <c r="CZ124" s="180"/>
      <c r="DA124" s="180"/>
      <c r="DB124" s="180"/>
      <c r="DC124" s="180"/>
      <c r="DD124" s="180"/>
      <c r="DE124" s="180"/>
      <c r="DF124" s="180"/>
      <c r="DG124" s="180"/>
      <c r="DH124" s="180"/>
      <c r="DI124" s="180"/>
      <c r="DJ124" s="180"/>
      <c r="DK124" s="180"/>
      <c r="DL124" s="180"/>
      <c r="DM124" s="180"/>
      <c r="DN124" s="180"/>
      <c r="DO124" s="180"/>
      <c r="DP124" s="180"/>
      <c r="DQ124" s="180"/>
      <c r="DR124" s="180"/>
      <c r="DS124" s="180"/>
      <c r="DT124" s="180"/>
      <c r="DU124" s="180"/>
      <c r="DV124" s="180"/>
      <c r="DW124" s="180"/>
      <c r="DX124" s="180"/>
      <c r="DY124" s="180"/>
      <c r="DZ124" s="180"/>
      <c r="EA124" s="180"/>
      <c r="EB124" s="180"/>
      <c r="EC124" s="180"/>
      <c r="ED124" s="180"/>
      <c r="EE124" s="180"/>
      <c r="EF124" s="180"/>
      <c r="EG124" s="180"/>
      <c r="EH124" s="180"/>
      <c r="EI124" s="180"/>
      <c r="EJ124" s="180"/>
    </row>
    <row r="125" spans="1:140" x14ac:dyDescent="0.35">
      <c r="A125" s="180"/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0"/>
      <c r="AC125" s="180"/>
      <c r="AD125" s="180"/>
      <c r="AE125" s="180"/>
      <c r="AF125" s="180"/>
      <c r="AG125" s="180"/>
      <c r="AH125" s="180"/>
      <c r="AI125" s="180"/>
      <c r="AJ125" s="180"/>
      <c r="AK125" s="180"/>
      <c r="AL125" s="180"/>
      <c r="AM125" s="180"/>
      <c r="AN125" s="180"/>
      <c r="AO125" s="180"/>
      <c r="AP125" s="180"/>
      <c r="AQ125" s="180"/>
      <c r="AR125" s="180"/>
      <c r="AS125" s="180"/>
      <c r="AT125" s="180"/>
      <c r="AU125" s="180"/>
      <c r="AV125" s="180"/>
      <c r="AW125" s="180"/>
      <c r="AX125" s="180"/>
      <c r="AY125" s="180"/>
      <c r="AZ125" s="180"/>
      <c r="BA125" s="180"/>
      <c r="BB125" s="180"/>
      <c r="BC125" s="180"/>
      <c r="BD125" s="180"/>
      <c r="BE125" s="180"/>
      <c r="BF125" s="180"/>
      <c r="BG125" s="180"/>
      <c r="BH125" s="180"/>
      <c r="BI125" s="180"/>
      <c r="BJ125" s="180"/>
      <c r="BK125" s="180"/>
      <c r="BL125" s="180"/>
      <c r="BM125" s="180"/>
      <c r="BN125" s="180"/>
      <c r="BO125" s="180"/>
      <c r="BP125" s="180"/>
      <c r="BQ125" s="180"/>
      <c r="BR125" s="180"/>
      <c r="BS125" s="180"/>
      <c r="BT125" s="180"/>
      <c r="BU125" s="180"/>
      <c r="BV125" s="180"/>
      <c r="BW125" s="180"/>
      <c r="BX125" s="180"/>
      <c r="BY125" s="180"/>
      <c r="BZ125" s="180"/>
      <c r="CA125" s="180"/>
      <c r="CB125" s="180"/>
      <c r="CC125" s="180"/>
      <c r="CD125" s="180"/>
      <c r="CE125" s="180"/>
      <c r="CF125" s="180"/>
      <c r="CG125" s="180"/>
      <c r="CH125" s="180"/>
      <c r="CI125" s="180"/>
      <c r="CJ125" s="180"/>
      <c r="CK125" s="180"/>
      <c r="CL125" s="180"/>
      <c r="CM125" s="180"/>
      <c r="CN125" s="180"/>
      <c r="CO125" s="180"/>
      <c r="CP125" s="180"/>
      <c r="CQ125" s="180"/>
      <c r="CR125" s="180"/>
      <c r="CS125" s="180"/>
      <c r="CT125" s="180"/>
      <c r="CU125" s="180"/>
      <c r="CV125" s="180"/>
      <c r="CW125" s="180"/>
      <c r="CX125" s="180"/>
      <c r="CY125" s="180"/>
      <c r="CZ125" s="180"/>
      <c r="DA125" s="180"/>
      <c r="DB125" s="180"/>
      <c r="DC125" s="180"/>
      <c r="DD125" s="180"/>
      <c r="DE125" s="180"/>
      <c r="DF125" s="180"/>
      <c r="DG125" s="180"/>
      <c r="DH125" s="180"/>
      <c r="DI125" s="180"/>
      <c r="DJ125" s="180"/>
      <c r="DK125" s="180"/>
      <c r="DL125" s="180"/>
      <c r="DM125" s="180"/>
      <c r="DN125" s="180"/>
      <c r="DO125" s="180"/>
      <c r="DP125" s="180"/>
      <c r="DQ125" s="180"/>
      <c r="DR125" s="180"/>
      <c r="DS125" s="180"/>
      <c r="DT125" s="180"/>
      <c r="DU125" s="180"/>
      <c r="DV125" s="180"/>
      <c r="DW125" s="180"/>
      <c r="DX125" s="180"/>
      <c r="DY125" s="180"/>
      <c r="DZ125" s="180"/>
      <c r="EA125" s="180"/>
      <c r="EB125" s="180"/>
      <c r="EC125" s="180"/>
      <c r="ED125" s="180"/>
      <c r="EE125" s="180"/>
      <c r="EF125" s="180"/>
      <c r="EG125" s="180"/>
      <c r="EH125" s="180"/>
      <c r="EI125" s="180"/>
      <c r="EJ125" s="180"/>
    </row>
    <row r="126" spans="1:140" x14ac:dyDescent="0.35">
      <c r="A126" s="180"/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  <c r="AA126" s="180"/>
      <c r="AB126" s="180"/>
      <c r="AC126" s="180"/>
      <c r="AD126" s="180"/>
      <c r="AE126" s="180"/>
      <c r="AF126" s="180"/>
      <c r="AG126" s="180"/>
      <c r="AH126" s="180"/>
      <c r="AI126" s="180"/>
      <c r="AJ126" s="180"/>
      <c r="AK126" s="180"/>
      <c r="AL126" s="180"/>
      <c r="AM126" s="180"/>
      <c r="AN126" s="180"/>
      <c r="AO126" s="180"/>
      <c r="AP126" s="180"/>
      <c r="AQ126" s="180"/>
      <c r="AR126" s="180"/>
      <c r="AS126" s="180"/>
      <c r="AT126" s="180"/>
      <c r="AU126" s="180"/>
      <c r="AV126" s="180"/>
      <c r="AW126" s="180"/>
      <c r="AX126" s="180"/>
      <c r="AY126" s="180"/>
      <c r="AZ126" s="180"/>
      <c r="BA126" s="180"/>
      <c r="BB126" s="180"/>
      <c r="BC126" s="180"/>
      <c r="BD126" s="180"/>
      <c r="BE126" s="180"/>
      <c r="BF126" s="180"/>
      <c r="BG126" s="180"/>
      <c r="BH126" s="180"/>
      <c r="BI126" s="180"/>
      <c r="BJ126" s="180"/>
      <c r="BK126" s="180"/>
      <c r="BL126" s="180"/>
      <c r="BM126" s="180"/>
      <c r="BN126" s="180"/>
      <c r="BO126" s="180"/>
      <c r="BP126" s="180"/>
      <c r="BQ126" s="180"/>
      <c r="BR126" s="180"/>
      <c r="BS126" s="180"/>
      <c r="BT126" s="180"/>
      <c r="BU126" s="180"/>
      <c r="BV126" s="180"/>
      <c r="BW126" s="180"/>
      <c r="BX126" s="180"/>
      <c r="BY126" s="180"/>
      <c r="BZ126" s="180"/>
      <c r="CA126" s="180"/>
      <c r="CB126" s="180"/>
      <c r="CC126" s="180"/>
      <c r="CD126" s="180"/>
      <c r="CE126" s="180"/>
      <c r="CF126" s="180"/>
      <c r="CG126" s="180"/>
      <c r="CH126" s="180"/>
      <c r="CI126" s="180"/>
      <c r="CJ126" s="180"/>
      <c r="CK126" s="180"/>
      <c r="CL126" s="180"/>
      <c r="CM126" s="180"/>
      <c r="CN126" s="180"/>
      <c r="CO126" s="180"/>
      <c r="CP126" s="180"/>
      <c r="CQ126" s="180"/>
      <c r="CR126" s="180"/>
      <c r="CS126" s="180"/>
      <c r="CT126" s="180"/>
      <c r="CU126" s="180"/>
      <c r="CV126" s="180"/>
      <c r="CW126" s="180"/>
      <c r="CX126" s="180"/>
      <c r="CY126" s="180"/>
      <c r="CZ126" s="180"/>
      <c r="DA126" s="180"/>
      <c r="DB126" s="180"/>
      <c r="DC126" s="180"/>
      <c r="DD126" s="180"/>
      <c r="DE126" s="180"/>
      <c r="DF126" s="180"/>
      <c r="DG126" s="180"/>
      <c r="DH126" s="180"/>
      <c r="DI126" s="180"/>
      <c r="DJ126" s="180"/>
      <c r="DK126" s="180"/>
      <c r="DL126" s="180"/>
      <c r="DM126" s="180"/>
      <c r="DN126" s="180"/>
      <c r="DO126" s="180"/>
      <c r="DP126" s="180"/>
      <c r="DQ126" s="180"/>
      <c r="DR126" s="180"/>
      <c r="DS126" s="180"/>
      <c r="DT126" s="180"/>
      <c r="DU126" s="180"/>
      <c r="DV126" s="180"/>
      <c r="DW126" s="180"/>
      <c r="DX126" s="180"/>
      <c r="DY126" s="180"/>
      <c r="DZ126" s="180"/>
      <c r="EA126" s="180"/>
      <c r="EB126" s="180"/>
      <c r="EC126" s="180"/>
      <c r="ED126" s="180"/>
      <c r="EE126" s="180"/>
      <c r="EF126" s="180"/>
      <c r="EG126" s="180"/>
      <c r="EH126" s="180"/>
      <c r="EI126" s="180"/>
      <c r="EJ126" s="180"/>
    </row>
    <row r="127" spans="1:140" x14ac:dyDescent="0.35">
      <c r="A127" s="180"/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F127" s="180"/>
      <c r="AG127" s="180"/>
      <c r="AH127" s="180"/>
      <c r="AI127" s="180"/>
      <c r="AJ127" s="180"/>
      <c r="AK127" s="180"/>
      <c r="AL127" s="180"/>
      <c r="AM127" s="180"/>
      <c r="AN127" s="180"/>
      <c r="AO127" s="180"/>
      <c r="AP127" s="180"/>
      <c r="AQ127" s="180"/>
      <c r="AR127" s="180"/>
      <c r="AS127" s="180"/>
      <c r="AT127" s="180"/>
      <c r="AU127" s="180"/>
      <c r="AV127" s="180"/>
      <c r="AW127" s="180"/>
      <c r="AX127" s="180"/>
      <c r="AY127" s="180"/>
      <c r="AZ127" s="180"/>
      <c r="BA127" s="180"/>
      <c r="BB127" s="180"/>
      <c r="BC127" s="180"/>
      <c r="BD127" s="180"/>
      <c r="BE127" s="180"/>
      <c r="BF127" s="180"/>
      <c r="BG127" s="180"/>
      <c r="BH127" s="180"/>
      <c r="BI127" s="180"/>
      <c r="BJ127" s="180"/>
      <c r="BK127" s="180"/>
      <c r="BL127" s="180"/>
      <c r="BM127" s="180"/>
      <c r="BN127" s="180"/>
      <c r="BO127" s="180"/>
      <c r="BP127" s="180"/>
      <c r="BQ127" s="180"/>
      <c r="BR127" s="180"/>
      <c r="BS127" s="180"/>
      <c r="BT127" s="180"/>
      <c r="BU127" s="180"/>
      <c r="BV127" s="180"/>
      <c r="BW127" s="180"/>
      <c r="BX127" s="180"/>
      <c r="BY127" s="180"/>
      <c r="BZ127" s="180"/>
      <c r="CA127" s="180"/>
      <c r="CB127" s="180"/>
      <c r="CC127" s="180"/>
      <c r="CD127" s="180"/>
      <c r="CE127" s="180"/>
      <c r="CF127" s="180"/>
      <c r="CG127" s="180"/>
      <c r="CH127" s="180"/>
      <c r="CI127" s="180"/>
      <c r="CJ127" s="180"/>
      <c r="CK127" s="180"/>
      <c r="CL127" s="180"/>
      <c r="CM127" s="180"/>
      <c r="CN127" s="180"/>
      <c r="CO127" s="180"/>
      <c r="CP127" s="180"/>
      <c r="CQ127" s="180"/>
      <c r="CR127" s="180"/>
      <c r="CS127" s="180"/>
      <c r="CT127" s="180"/>
      <c r="CU127" s="180"/>
      <c r="CV127" s="180"/>
      <c r="CW127" s="180"/>
      <c r="CX127" s="180"/>
      <c r="CY127" s="180"/>
      <c r="CZ127" s="180"/>
      <c r="DA127" s="180"/>
      <c r="DB127" s="180"/>
      <c r="DC127" s="180"/>
      <c r="DD127" s="180"/>
      <c r="DE127" s="180"/>
      <c r="DF127" s="180"/>
      <c r="DG127" s="180"/>
      <c r="DH127" s="180"/>
      <c r="DI127" s="180"/>
      <c r="DJ127" s="180"/>
      <c r="DK127" s="180"/>
      <c r="DL127" s="180"/>
      <c r="DM127" s="180"/>
      <c r="DN127" s="180"/>
      <c r="DO127" s="180"/>
      <c r="DP127" s="180"/>
      <c r="DQ127" s="180"/>
      <c r="DR127" s="180"/>
      <c r="DS127" s="180"/>
      <c r="DT127" s="180"/>
      <c r="DU127" s="180"/>
      <c r="DV127" s="180"/>
      <c r="DW127" s="180"/>
      <c r="DX127" s="180"/>
      <c r="DY127" s="180"/>
      <c r="DZ127" s="180"/>
      <c r="EA127" s="180"/>
      <c r="EB127" s="180"/>
      <c r="EC127" s="180"/>
      <c r="ED127" s="180"/>
      <c r="EE127" s="180"/>
      <c r="EF127" s="180"/>
      <c r="EG127" s="180"/>
      <c r="EH127" s="180"/>
      <c r="EI127" s="180"/>
      <c r="EJ127" s="180"/>
    </row>
    <row r="128" spans="1:140" x14ac:dyDescent="0.35">
      <c r="A128" s="180"/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  <c r="AS128" s="180"/>
      <c r="AT128" s="180"/>
      <c r="AU128" s="180"/>
      <c r="AV128" s="180"/>
      <c r="AW128" s="180"/>
      <c r="AX128" s="180"/>
      <c r="AY128" s="180"/>
      <c r="AZ128" s="180"/>
      <c r="BA128" s="180"/>
      <c r="BB128" s="180"/>
      <c r="BC128" s="180"/>
      <c r="BD128" s="180"/>
      <c r="BE128" s="180"/>
      <c r="BF128" s="180"/>
      <c r="BG128" s="180"/>
      <c r="BH128" s="180"/>
      <c r="BI128" s="180"/>
      <c r="BJ128" s="180"/>
      <c r="BK128" s="180"/>
      <c r="BL128" s="180"/>
      <c r="BM128" s="180"/>
      <c r="BN128" s="180"/>
      <c r="BO128" s="180"/>
      <c r="BP128" s="180"/>
      <c r="BQ128" s="180"/>
      <c r="BR128" s="180"/>
      <c r="BS128" s="180"/>
      <c r="BT128" s="180"/>
      <c r="BU128" s="180"/>
      <c r="BV128" s="180"/>
      <c r="BW128" s="180"/>
      <c r="BX128" s="180"/>
      <c r="BY128" s="180"/>
      <c r="BZ128" s="180"/>
      <c r="CA128" s="180"/>
      <c r="CB128" s="180"/>
      <c r="CC128" s="180"/>
      <c r="CD128" s="180"/>
      <c r="CE128" s="180"/>
      <c r="CF128" s="180"/>
      <c r="CG128" s="180"/>
      <c r="CH128" s="180"/>
      <c r="CI128" s="180"/>
      <c r="CJ128" s="180"/>
      <c r="CK128" s="180"/>
      <c r="CL128" s="180"/>
      <c r="CM128" s="180"/>
      <c r="CN128" s="180"/>
      <c r="CO128" s="180"/>
      <c r="CP128" s="180"/>
      <c r="CQ128" s="180"/>
      <c r="CR128" s="180"/>
      <c r="CS128" s="180"/>
      <c r="CT128" s="180"/>
      <c r="CU128" s="180"/>
      <c r="CV128" s="180"/>
      <c r="CW128" s="180"/>
      <c r="CX128" s="180"/>
      <c r="CY128" s="180"/>
      <c r="CZ128" s="180"/>
      <c r="DA128" s="180"/>
      <c r="DB128" s="180"/>
      <c r="DC128" s="180"/>
      <c r="DD128" s="180"/>
      <c r="DE128" s="180"/>
      <c r="DF128" s="180"/>
      <c r="DG128" s="180"/>
      <c r="DH128" s="180"/>
      <c r="DI128" s="180"/>
      <c r="DJ128" s="180"/>
      <c r="DK128" s="180"/>
      <c r="DL128" s="180"/>
      <c r="DM128" s="180"/>
      <c r="DN128" s="180"/>
      <c r="DO128" s="180"/>
      <c r="DP128" s="180"/>
      <c r="DQ128" s="180"/>
      <c r="DR128" s="180"/>
      <c r="DS128" s="180"/>
      <c r="DT128" s="180"/>
      <c r="DU128" s="180"/>
      <c r="DV128" s="180"/>
      <c r="DW128" s="180"/>
      <c r="DX128" s="180"/>
      <c r="DY128" s="180"/>
      <c r="DZ128" s="180"/>
      <c r="EA128" s="180"/>
      <c r="EB128" s="180"/>
      <c r="EC128" s="180"/>
      <c r="ED128" s="180"/>
      <c r="EE128" s="180"/>
      <c r="EF128" s="180"/>
      <c r="EG128" s="180"/>
      <c r="EH128" s="180"/>
      <c r="EI128" s="180"/>
      <c r="EJ128" s="180"/>
    </row>
    <row r="129" spans="1:140" x14ac:dyDescent="0.35">
      <c r="A129" s="180"/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  <c r="AS129" s="180"/>
      <c r="AT129" s="180"/>
      <c r="AU129" s="180"/>
      <c r="AV129" s="180"/>
      <c r="AW129" s="180"/>
      <c r="AX129" s="180"/>
      <c r="AY129" s="180"/>
      <c r="AZ129" s="180"/>
      <c r="BA129" s="180"/>
      <c r="BB129" s="180"/>
      <c r="BC129" s="180"/>
      <c r="BD129" s="180"/>
      <c r="BE129" s="180"/>
      <c r="BF129" s="180"/>
      <c r="BG129" s="180"/>
      <c r="BH129" s="180"/>
      <c r="BI129" s="180"/>
      <c r="BJ129" s="180"/>
      <c r="BK129" s="180"/>
      <c r="BL129" s="180"/>
      <c r="BM129" s="180"/>
      <c r="BN129" s="180"/>
      <c r="BO129" s="180"/>
      <c r="BP129" s="180"/>
      <c r="BQ129" s="180"/>
      <c r="BR129" s="180"/>
      <c r="BS129" s="180"/>
      <c r="BT129" s="180"/>
      <c r="BU129" s="180"/>
      <c r="BV129" s="180"/>
      <c r="BW129" s="180"/>
      <c r="BX129" s="180"/>
      <c r="BY129" s="180"/>
      <c r="BZ129" s="180"/>
      <c r="CA129" s="180"/>
      <c r="CB129" s="180"/>
      <c r="CC129" s="180"/>
      <c r="CD129" s="180"/>
      <c r="CE129" s="180"/>
      <c r="CF129" s="180"/>
      <c r="CG129" s="180"/>
      <c r="CH129" s="180"/>
      <c r="CI129" s="180"/>
      <c r="CJ129" s="180"/>
      <c r="CK129" s="180"/>
      <c r="CL129" s="180"/>
      <c r="CM129" s="180"/>
      <c r="CN129" s="180"/>
      <c r="CO129" s="180"/>
      <c r="CP129" s="180"/>
      <c r="CQ129" s="180"/>
      <c r="CR129" s="180"/>
      <c r="CS129" s="180"/>
      <c r="CT129" s="180"/>
      <c r="CU129" s="180"/>
      <c r="CV129" s="180"/>
      <c r="CW129" s="180"/>
      <c r="CX129" s="180"/>
      <c r="CY129" s="180"/>
      <c r="CZ129" s="180"/>
      <c r="DA129" s="180"/>
      <c r="DB129" s="180"/>
      <c r="DC129" s="180"/>
      <c r="DD129" s="180"/>
      <c r="DE129" s="180"/>
      <c r="DF129" s="180"/>
      <c r="DG129" s="180"/>
      <c r="DH129" s="180"/>
      <c r="DI129" s="180"/>
      <c r="DJ129" s="180"/>
      <c r="DK129" s="180"/>
      <c r="DL129" s="180"/>
      <c r="DM129" s="180"/>
      <c r="DN129" s="180"/>
      <c r="DO129" s="180"/>
      <c r="DP129" s="180"/>
      <c r="DQ129" s="180"/>
      <c r="DR129" s="180"/>
      <c r="DS129" s="180"/>
      <c r="DT129" s="180"/>
      <c r="DU129" s="180"/>
      <c r="DV129" s="180"/>
      <c r="DW129" s="180"/>
      <c r="DX129" s="180"/>
      <c r="DY129" s="180"/>
      <c r="DZ129" s="180"/>
      <c r="EA129" s="180"/>
      <c r="EB129" s="180"/>
      <c r="EC129" s="180"/>
      <c r="ED129" s="180"/>
      <c r="EE129" s="180"/>
      <c r="EF129" s="180"/>
      <c r="EG129" s="180"/>
      <c r="EH129" s="180"/>
      <c r="EI129" s="180"/>
      <c r="EJ129" s="180"/>
    </row>
    <row r="130" spans="1:140" x14ac:dyDescent="0.35">
      <c r="A130" s="180"/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  <c r="X130" s="180"/>
      <c r="Y130" s="18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80"/>
      <c r="AY130" s="180"/>
      <c r="AZ130" s="180"/>
      <c r="BA130" s="180"/>
      <c r="BB130" s="180"/>
      <c r="BC130" s="180"/>
      <c r="BD130" s="180"/>
      <c r="BE130" s="180"/>
      <c r="BF130" s="180"/>
      <c r="BG130" s="180"/>
      <c r="BH130" s="180"/>
      <c r="BI130" s="180"/>
      <c r="BJ130" s="180"/>
      <c r="BK130" s="180"/>
      <c r="BL130" s="180"/>
      <c r="BM130" s="180"/>
      <c r="BN130" s="180"/>
      <c r="BO130" s="180"/>
      <c r="BP130" s="180"/>
      <c r="BQ130" s="180"/>
      <c r="BR130" s="180"/>
      <c r="BS130" s="180"/>
      <c r="BT130" s="180"/>
      <c r="BU130" s="180"/>
      <c r="BV130" s="180"/>
      <c r="BW130" s="180"/>
      <c r="BX130" s="180"/>
      <c r="BY130" s="180"/>
      <c r="BZ130" s="180"/>
      <c r="CA130" s="180"/>
      <c r="CB130" s="180"/>
      <c r="CC130" s="180"/>
      <c r="CD130" s="180"/>
      <c r="CE130" s="180"/>
      <c r="CF130" s="180"/>
      <c r="CG130" s="180"/>
      <c r="CH130" s="180"/>
      <c r="CI130" s="180"/>
      <c r="CJ130" s="180"/>
      <c r="CK130" s="180"/>
      <c r="CL130" s="180"/>
      <c r="CM130" s="180"/>
      <c r="CN130" s="180"/>
      <c r="CO130" s="180"/>
      <c r="CP130" s="180"/>
      <c r="CQ130" s="180"/>
      <c r="CR130" s="180"/>
      <c r="CS130" s="180"/>
      <c r="CT130" s="180"/>
      <c r="CU130" s="180"/>
      <c r="CV130" s="180"/>
      <c r="CW130" s="180"/>
      <c r="CX130" s="180"/>
      <c r="CY130" s="180"/>
      <c r="CZ130" s="180"/>
      <c r="DA130" s="180"/>
      <c r="DB130" s="180"/>
      <c r="DC130" s="180"/>
      <c r="DD130" s="180"/>
      <c r="DE130" s="180"/>
      <c r="DF130" s="180"/>
      <c r="DG130" s="180"/>
      <c r="DH130" s="180"/>
      <c r="DI130" s="180"/>
      <c r="DJ130" s="180"/>
      <c r="DK130" s="180"/>
      <c r="DL130" s="180"/>
      <c r="DM130" s="180"/>
      <c r="DN130" s="180"/>
      <c r="DO130" s="180"/>
      <c r="DP130" s="180"/>
      <c r="DQ130" s="180"/>
      <c r="DR130" s="180"/>
      <c r="DS130" s="180"/>
      <c r="DT130" s="180"/>
      <c r="DU130" s="180"/>
      <c r="DV130" s="180"/>
      <c r="DW130" s="180"/>
      <c r="DX130" s="180"/>
      <c r="DY130" s="180"/>
      <c r="DZ130" s="180"/>
      <c r="EA130" s="180"/>
      <c r="EB130" s="180"/>
      <c r="EC130" s="180"/>
      <c r="ED130" s="180"/>
      <c r="EE130" s="180"/>
      <c r="EF130" s="180"/>
      <c r="EG130" s="180"/>
      <c r="EH130" s="180"/>
      <c r="EI130" s="180"/>
      <c r="EJ130" s="180"/>
    </row>
    <row r="131" spans="1:140" x14ac:dyDescent="0.35">
      <c r="A131" s="180"/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  <c r="AS131" s="180"/>
      <c r="AT131" s="180"/>
      <c r="AU131" s="180"/>
      <c r="AV131" s="180"/>
      <c r="AW131" s="180"/>
      <c r="AX131" s="180"/>
      <c r="AY131" s="180"/>
      <c r="AZ131" s="180"/>
      <c r="BA131" s="180"/>
      <c r="BB131" s="180"/>
      <c r="BC131" s="180"/>
      <c r="BD131" s="180"/>
      <c r="BE131" s="180"/>
      <c r="BF131" s="180"/>
      <c r="BG131" s="180"/>
      <c r="BH131" s="180"/>
      <c r="BI131" s="180"/>
      <c r="BJ131" s="180"/>
      <c r="BK131" s="180"/>
      <c r="BL131" s="180"/>
      <c r="BM131" s="180"/>
      <c r="BN131" s="180"/>
      <c r="BO131" s="180"/>
      <c r="BP131" s="180"/>
      <c r="BQ131" s="180"/>
      <c r="BR131" s="180"/>
      <c r="BS131" s="180"/>
      <c r="BT131" s="180"/>
      <c r="BU131" s="180"/>
      <c r="BV131" s="180"/>
      <c r="BW131" s="180"/>
      <c r="BX131" s="180"/>
      <c r="BY131" s="180"/>
      <c r="BZ131" s="180"/>
      <c r="CA131" s="180"/>
      <c r="CB131" s="180"/>
      <c r="CC131" s="180"/>
      <c r="CD131" s="180"/>
      <c r="CE131" s="180"/>
      <c r="CF131" s="180"/>
      <c r="CG131" s="180"/>
      <c r="CH131" s="180"/>
      <c r="CI131" s="180"/>
      <c r="CJ131" s="180"/>
      <c r="CK131" s="180"/>
      <c r="CL131" s="180"/>
      <c r="CM131" s="180"/>
      <c r="CN131" s="180"/>
      <c r="CO131" s="180"/>
      <c r="CP131" s="180"/>
      <c r="CQ131" s="180"/>
      <c r="CR131" s="180"/>
      <c r="CS131" s="180"/>
      <c r="CT131" s="180"/>
      <c r="CU131" s="180"/>
      <c r="CV131" s="180"/>
      <c r="CW131" s="180"/>
      <c r="CX131" s="180"/>
      <c r="CY131" s="180"/>
      <c r="CZ131" s="180"/>
      <c r="DA131" s="180"/>
      <c r="DB131" s="180"/>
      <c r="DC131" s="180"/>
      <c r="DD131" s="180"/>
      <c r="DE131" s="180"/>
      <c r="DF131" s="180"/>
      <c r="DG131" s="180"/>
      <c r="DH131" s="180"/>
      <c r="DI131" s="180"/>
      <c r="DJ131" s="180"/>
      <c r="DK131" s="180"/>
      <c r="DL131" s="180"/>
      <c r="DM131" s="180"/>
      <c r="DN131" s="180"/>
      <c r="DO131" s="180"/>
      <c r="DP131" s="180"/>
      <c r="DQ131" s="180"/>
      <c r="DR131" s="180"/>
      <c r="DS131" s="180"/>
      <c r="DT131" s="180"/>
      <c r="DU131" s="180"/>
      <c r="DV131" s="180"/>
      <c r="DW131" s="180"/>
      <c r="DX131" s="180"/>
      <c r="DY131" s="180"/>
      <c r="DZ131" s="180"/>
      <c r="EA131" s="180"/>
      <c r="EB131" s="180"/>
      <c r="EC131" s="180"/>
      <c r="ED131" s="180"/>
      <c r="EE131" s="180"/>
      <c r="EF131" s="180"/>
      <c r="EG131" s="180"/>
      <c r="EH131" s="180"/>
      <c r="EI131" s="180"/>
      <c r="EJ131" s="180"/>
    </row>
    <row r="132" spans="1:140" x14ac:dyDescent="0.35">
      <c r="A132" s="180"/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  <c r="AS132" s="180"/>
      <c r="AT132" s="180"/>
      <c r="AU132" s="180"/>
      <c r="AV132" s="180"/>
      <c r="AW132" s="180"/>
      <c r="AX132" s="180"/>
      <c r="AY132" s="180"/>
      <c r="AZ132" s="180"/>
      <c r="BA132" s="180"/>
      <c r="BB132" s="180"/>
      <c r="BC132" s="180"/>
      <c r="BD132" s="180"/>
      <c r="BE132" s="180"/>
      <c r="BF132" s="180"/>
      <c r="BG132" s="180"/>
      <c r="BH132" s="180"/>
      <c r="BI132" s="180"/>
      <c r="BJ132" s="180"/>
      <c r="BK132" s="180"/>
      <c r="BL132" s="180"/>
      <c r="BM132" s="180"/>
      <c r="BN132" s="180"/>
      <c r="BO132" s="180"/>
      <c r="BP132" s="180"/>
      <c r="BQ132" s="180"/>
      <c r="BR132" s="180"/>
      <c r="BS132" s="180"/>
      <c r="BT132" s="180"/>
      <c r="BU132" s="180"/>
      <c r="BV132" s="180"/>
      <c r="BW132" s="180"/>
      <c r="BX132" s="180"/>
      <c r="BY132" s="180"/>
      <c r="BZ132" s="180"/>
      <c r="CA132" s="180"/>
      <c r="CB132" s="180"/>
      <c r="CC132" s="180"/>
      <c r="CD132" s="180"/>
      <c r="CE132" s="180"/>
      <c r="CF132" s="180"/>
      <c r="CG132" s="180"/>
      <c r="CH132" s="180"/>
      <c r="CI132" s="180"/>
      <c r="CJ132" s="180"/>
      <c r="CK132" s="180"/>
      <c r="CL132" s="180"/>
      <c r="CM132" s="180"/>
      <c r="CN132" s="180"/>
      <c r="CO132" s="180"/>
      <c r="CP132" s="180"/>
      <c r="CQ132" s="180"/>
      <c r="CR132" s="180"/>
      <c r="CS132" s="180"/>
      <c r="CT132" s="180"/>
      <c r="CU132" s="180"/>
      <c r="CV132" s="180"/>
      <c r="CW132" s="180"/>
      <c r="CX132" s="180"/>
      <c r="CY132" s="180"/>
      <c r="CZ132" s="180"/>
      <c r="DA132" s="180"/>
      <c r="DB132" s="180"/>
      <c r="DC132" s="180"/>
      <c r="DD132" s="180"/>
      <c r="DE132" s="180"/>
      <c r="DF132" s="180"/>
      <c r="DG132" s="180"/>
      <c r="DH132" s="180"/>
      <c r="DI132" s="180"/>
      <c r="DJ132" s="180"/>
      <c r="DK132" s="180"/>
      <c r="DL132" s="180"/>
      <c r="DM132" s="180"/>
      <c r="DN132" s="180"/>
      <c r="DO132" s="180"/>
      <c r="DP132" s="180"/>
      <c r="DQ132" s="180"/>
      <c r="DR132" s="180"/>
      <c r="DS132" s="180"/>
      <c r="DT132" s="180"/>
      <c r="DU132" s="180"/>
      <c r="DV132" s="180"/>
      <c r="DW132" s="180"/>
      <c r="DX132" s="180"/>
      <c r="DY132" s="180"/>
      <c r="DZ132" s="180"/>
      <c r="EA132" s="180"/>
      <c r="EB132" s="180"/>
      <c r="EC132" s="180"/>
      <c r="ED132" s="180"/>
      <c r="EE132" s="180"/>
      <c r="EF132" s="180"/>
      <c r="EG132" s="180"/>
      <c r="EH132" s="180"/>
      <c r="EI132" s="180"/>
      <c r="EJ132" s="180"/>
    </row>
    <row r="133" spans="1:140" x14ac:dyDescent="0.35">
      <c r="A133" s="180"/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180"/>
      <c r="AE133" s="180"/>
      <c r="AF133" s="180"/>
      <c r="AG133" s="180"/>
      <c r="AH133" s="180"/>
      <c r="AI133" s="180"/>
      <c r="AJ133" s="180"/>
      <c r="AK133" s="180"/>
      <c r="AL133" s="180"/>
      <c r="AM133" s="180"/>
      <c r="AN133" s="180"/>
      <c r="AO133" s="180"/>
      <c r="AP133" s="180"/>
      <c r="AQ133" s="180"/>
      <c r="AR133" s="180"/>
      <c r="AS133" s="180"/>
      <c r="AT133" s="180"/>
      <c r="AU133" s="180"/>
      <c r="AV133" s="180"/>
      <c r="AW133" s="180"/>
      <c r="AX133" s="180"/>
      <c r="AY133" s="180"/>
      <c r="AZ133" s="180"/>
      <c r="BA133" s="180"/>
      <c r="BB133" s="180"/>
      <c r="BC133" s="180"/>
      <c r="BD133" s="180"/>
      <c r="BE133" s="180"/>
      <c r="BF133" s="180"/>
      <c r="BG133" s="180"/>
      <c r="BH133" s="180"/>
      <c r="BI133" s="180"/>
      <c r="BJ133" s="180"/>
      <c r="BK133" s="180"/>
      <c r="BL133" s="180"/>
      <c r="BM133" s="180"/>
      <c r="BN133" s="180"/>
      <c r="BO133" s="180"/>
      <c r="BP133" s="180"/>
      <c r="BQ133" s="180"/>
      <c r="BR133" s="180"/>
      <c r="BS133" s="180"/>
      <c r="BT133" s="180"/>
      <c r="BU133" s="180"/>
      <c r="BV133" s="180"/>
      <c r="BW133" s="180"/>
      <c r="BX133" s="180"/>
      <c r="BY133" s="180"/>
      <c r="BZ133" s="180"/>
      <c r="CA133" s="180"/>
      <c r="CB133" s="180"/>
      <c r="CC133" s="180"/>
      <c r="CD133" s="180"/>
      <c r="CE133" s="180"/>
      <c r="CF133" s="180"/>
      <c r="CG133" s="180"/>
      <c r="CH133" s="180"/>
      <c r="CI133" s="180"/>
      <c r="CJ133" s="180"/>
      <c r="CK133" s="180"/>
      <c r="CL133" s="180"/>
      <c r="CM133" s="180"/>
      <c r="CN133" s="180"/>
      <c r="CO133" s="180"/>
      <c r="CP133" s="180"/>
      <c r="CQ133" s="180"/>
      <c r="CR133" s="180"/>
      <c r="CS133" s="180"/>
      <c r="CT133" s="180"/>
      <c r="CU133" s="180"/>
      <c r="CV133" s="180"/>
      <c r="CW133" s="180"/>
      <c r="CX133" s="180"/>
      <c r="CY133" s="180"/>
      <c r="CZ133" s="180"/>
      <c r="DA133" s="180"/>
      <c r="DB133" s="180"/>
      <c r="DC133" s="180"/>
      <c r="DD133" s="180"/>
      <c r="DE133" s="180"/>
      <c r="DF133" s="180"/>
      <c r="DG133" s="180"/>
      <c r="DH133" s="180"/>
      <c r="DI133" s="180"/>
      <c r="DJ133" s="180"/>
      <c r="DK133" s="180"/>
      <c r="DL133" s="180"/>
      <c r="DM133" s="180"/>
      <c r="DN133" s="180"/>
      <c r="DO133" s="180"/>
      <c r="DP133" s="180"/>
      <c r="DQ133" s="180"/>
      <c r="DR133" s="180"/>
      <c r="DS133" s="180"/>
      <c r="DT133" s="180"/>
      <c r="DU133" s="180"/>
      <c r="DV133" s="180"/>
      <c r="DW133" s="180"/>
      <c r="DX133" s="180"/>
      <c r="DY133" s="180"/>
      <c r="DZ133" s="180"/>
      <c r="EA133" s="180"/>
      <c r="EB133" s="180"/>
      <c r="EC133" s="180"/>
      <c r="ED133" s="180"/>
      <c r="EE133" s="180"/>
      <c r="EF133" s="180"/>
      <c r="EG133" s="180"/>
      <c r="EH133" s="180"/>
      <c r="EI133" s="180"/>
      <c r="EJ133" s="180"/>
    </row>
    <row r="134" spans="1:140" x14ac:dyDescent="0.35">
      <c r="A134" s="180"/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80"/>
      <c r="AQ134" s="180"/>
      <c r="AR134" s="180"/>
      <c r="AS134" s="180"/>
      <c r="AT134" s="180"/>
      <c r="AU134" s="180"/>
      <c r="AV134" s="180"/>
      <c r="AW134" s="180"/>
      <c r="AX134" s="180"/>
      <c r="AY134" s="180"/>
      <c r="AZ134" s="180"/>
      <c r="BA134" s="180"/>
      <c r="BB134" s="180"/>
      <c r="BC134" s="180"/>
      <c r="BD134" s="180"/>
      <c r="BE134" s="180"/>
      <c r="BF134" s="180"/>
      <c r="BG134" s="180"/>
      <c r="BH134" s="180"/>
      <c r="BI134" s="180"/>
      <c r="BJ134" s="180"/>
      <c r="BK134" s="180"/>
      <c r="BL134" s="180"/>
      <c r="BM134" s="180"/>
      <c r="BN134" s="180"/>
      <c r="BO134" s="180"/>
      <c r="BP134" s="180"/>
      <c r="BQ134" s="180"/>
      <c r="BR134" s="180"/>
      <c r="BS134" s="180"/>
      <c r="BT134" s="180"/>
      <c r="BU134" s="180"/>
      <c r="BV134" s="180"/>
      <c r="BW134" s="180"/>
      <c r="BX134" s="180"/>
      <c r="BY134" s="180"/>
      <c r="BZ134" s="180"/>
      <c r="CA134" s="180"/>
      <c r="CB134" s="180"/>
      <c r="CC134" s="180"/>
      <c r="CD134" s="180"/>
      <c r="CE134" s="180"/>
      <c r="CF134" s="180"/>
      <c r="CG134" s="180"/>
      <c r="CH134" s="180"/>
      <c r="CI134" s="180"/>
      <c r="CJ134" s="180"/>
      <c r="CK134" s="180"/>
      <c r="CL134" s="180"/>
      <c r="CM134" s="180"/>
      <c r="CN134" s="180"/>
      <c r="CO134" s="180"/>
      <c r="CP134" s="180"/>
      <c r="CQ134" s="180"/>
      <c r="CR134" s="180"/>
      <c r="CS134" s="180"/>
      <c r="CT134" s="180"/>
      <c r="CU134" s="180"/>
      <c r="CV134" s="180"/>
      <c r="CW134" s="180"/>
      <c r="CX134" s="180"/>
      <c r="CY134" s="180"/>
      <c r="CZ134" s="180"/>
      <c r="DA134" s="180"/>
      <c r="DB134" s="180"/>
      <c r="DC134" s="180"/>
      <c r="DD134" s="180"/>
      <c r="DE134" s="180"/>
      <c r="DF134" s="180"/>
      <c r="DG134" s="180"/>
      <c r="DH134" s="180"/>
      <c r="DI134" s="180"/>
      <c r="DJ134" s="180"/>
      <c r="DK134" s="180"/>
      <c r="DL134" s="180"/>
      <c r="DM134" s="180"/>
      <c r="DN134" s="180"/>
      <c r="DO134" s="180"/>
      <c r="DP134" s="180"/>
      <c r="DQ134" s="180"/>
      <c r="DR134" s="180"/>
      <c r="DS134" s="180"/>
      <c r="DT134" s="180"/>
      <c r="DU134" s="180"/>
      <c r="DV134" s="180"/>
      <c r="DW134" s="180"/>
      <c r="DX134" s="180"/>
      <c r="DY134" s="180"/>
      <c r="DZ134" s="180"/>
      <c r="EA134" s="180"/>
      <c r="EB134" s="180"/>
      <c r="EC134" s="180"/>
      <c r="ED134" s="180"/>
      <c r="EE134" s="180"/>
      <c r="EF134" s="180"/>
      <c r="EG134" s="180"/>
      <c r="EH134" s="180"/>
      <c r="EI134" s="180"/>
      <c r="EJ134" s="180"/>
    </row>
    <row r="135" spans="1:140" x14ac:dyDescent="0.35">
      <c r="A135" s="180"/>
      <c r="B135" s="180"/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80"/>
      <c r="AQ135" s="180"/>
      <c r="AR135" s="180"/>
      <c r="AS135" s="180"/>
      <c r="AT135" s="180"/>
      <c r="AU135" s="180"/>
      <c r="AV135" s="180"/>
      <c r="AW135" s="180"/>
      <c r="AX135" s="180"/>
      <c r="AY135" s="180"/>
      <c r="AZ135" s="180"/>
      <c r="BA135" s="180"/>
      <c r="BB135" s="180"/>
      <c r="BC135" s="180"/>
      <c r="BD135" s="180"/>
      <c r="BE135" s="180"/>
      <c r="BF135" s="180"/>
      <c r="BG135" s="180"/>
      <c r="BH135" s="180"/>
      <c r="BI135" s="180"/>
      <c r="BJ135" s="180"/>
      <c r="BK135" s="180"/>
      <c r="BL135" s="180"/>
      <c r="BM135" s="180"/>
      <c r="BN135" s="180"/>
      <c r="BO135" s="180"/>
      <c r="BP135" s="180"/>
      <c r="BQ135" s="180"/>
      <c r="BR135" s="180"/>
      <c r="BS135" s="180"/>
      <c r="BT135" s="180"/>
      <c r="BU135" s="180"/>
      <c r="BV135" s="180"/>
      <c r="BW135" s="180"/>
      <c r="BX135" s="180"/>
      <c r="BY135" s="180"/>
      <c r="BZ135" s="180"/>
      <c r="CA135" s="180"/>
      <c r="CB135" s="180"/>
      <c r="CC135" s="180"/>
      <c r="CD135" s="180"/>
      <c r="CE135" s="180"/>
      <c r="CF135" s="180"/>
      <c r="CG135" s="180"/>
      <c r="CH135" s="180"/>
      <c r="CI135" s="180"/>
      <c r="CJ135" s="180"/>
      <c r="CK135" s="180"/>
      <c r="CL135" s="180"/>
      <c r="CM135" s="180"/>
      <c r="CN135" s="180"/>
      <c r="CO135" s="180"/>
      <c r="CP135" s="180"/>
      <c r="CQ135" s="180"/>
      <c r="CR135" s="180"/>
      <c r="CS135" s="180"/>
      <c r="CT135" s="180"/>
      <c r="CU135" s="180"/>
      <c r="CV135" s="180"/>
      <c r="CW135" s="180"/>
      <c r="CX135" s="180"/>
      <c r="CY135" s="180"/>
      <c r="CZ135" s="180"/>
      <c r="DA135" s="180"/>
      <c r="DB135" s="180"/>
      <c r="DC135" s="180"/>
      <c r="DD135" s="180"/>
      <c r="DE135" s="180"/>
      <c r="DF135" s="180"/>
      <c r="DG135" s="180"/>
      <c r="DH135" s="180"/>
      <c r="DI135" s="180"/>
      <c r="DJ135" s="180"/>
      <c r="DK135" s="180"/>
      <c r="DL135" s="180"/>
      <c r="DM135" s="180"/>
      <c r="DN135" s="180"/>
      <c r="DO135" s="180"/>
      <c r="DP135" s="180"/>
      <c r="DQ135" s="180"/>
      <c r="DR135" s="180"/>
      <c r="DS135" s="180"/>
      <c r="DT135" s="180"/>
      <c r="DU135" s="180"/>
      <c r="DV135" s="180"/>
      <c r="DW135" s="180"/>
      <c r="DX135" s="180"/>
      <c r="DY135" s="180"/>
      <c r="DZ135" s="180"/>
      <c r="EA135" s="180"/>
      <c r="EB135" s="180"/>
      <c r="EC135" s="180"/>
      <c r="ED135" s="180"/>
      <c r="EE135" s="180"/>
      <c r="EF135" s="180"/>
      <c r="EG135" s="180"/>
      <c r="EH135" s="180"/>
      <c r="EI135" s="180"/>
      <c r="EJ135" s="180"/>
    </row>
    <row r="136" spans="1:140" x14ac:dyDescent="0.35">
      <c r="A136" s="180"/>
      <c r="B136" s="180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0"/>
      <c r="AD136" s="180"/>
      <c r="AE136" s="180"/>
      <c r="AF136" s="180"/>
      <c r="AG136" s="180"/>
      <c r="AH136" s="180"/>
      <c r="AI136" s="180"/>
      <c r="AJ136" s="180"/>
      <c r="AK136" s="180"/>
      <c r="AL136" s="180"/>
      <c r="AM136" s="180"/>
      <c r="AN136" s="180"/>
      <c r="AO136" s="180"/>
      <c r="AP136" s="180"/>
      <c r="AQ136" s="180"/>
      <c r="AR136" s="180"/>
      <c r="AS136" s="180"/>
      <c r="AT136" s="180"/>
      <c r="AU136" s="180"/>
      <c r="AV136" s="180"/>
      <c r="AW136" s="180"/>
      <c r="AX136" s="180"/>
      <c r="AY136" s="180"/>
      <c r="AZ136" s="180"/>
      <c r="BA136" s="180"/>
      <c r="BB136" s="180"/>
      <c r="BC136" s="180"/>
      <c r="BD136" s="180"/>
      <c r="BE136" s="180"/>
      <c r="BF136" s="180"/>
      <c r="BG136" s="180"/>
      <c r="BH136" s="180"/>
      <c r="BI136" s="180"/>
      <c r="BJ136" s="180"/>
      <c r="BK136" s="180"/>
      <c r="BL136" s="180"/>
      <c r="BM136" s="180"/>
      <c r="BN136" s="180"/>
      <c r="BO136" s="180"/>
      <c r="BP136" s="180"/>
      <c r="BQ136" s="180"/>
      <c r="BR136" s="180"/>
      <c r="BS136" s="180"/>
      <c r="BT136" s="180"/>
      <c r="BU136" s="180"/>
      <c r="BV136" s="180"/>
      <c r="BW136" s="180"/>
      <c r="BX136" s="180"/>
      <c r="BY136" s="180"/>
      <c r="BZ136" s="180"/>
      <c r="CA136" s="180"/>
      <c r="CB136" s="180"/>
      <c r="CC136" s="180"/>
      <c r="CD136" s="180"/>
      <c r="CE136" s="180"/>
      <c r="CF136" s="180"/>
      <c r="CG136" s="180"/>
      <c r="CH136" s="180"/>
      <c r="CI136" s="180"/>
      <c r="CJ136" s="180"/>
      <c r="CK136" s="180"/>
      <c r="CL136" s="180"/>
      <c r="CM136" s="180"/>
      <c r="CN136" s="180"/>
      <c r="CO136" s="180"/>
      <c r="CP136" s="180"/>
      <c r="CQ136" s="180"/>
      <c r="CR136" s="180"/>
      <c r="CS136" s="180"/>
      <c r="CT136" s="180"/>
      <c r="CU136" s="180"/>
      <c r="CV136" s="180"/>
      <c r="CW136" s="180"/>
      <c r="CX136" s="180"/>
      <c r="CY136" s="180"/>
      <c r="CZ136" s="180"/>
      <c r="DA136" s="180"/>
      <c r="DB136" s="180"/>
      <c r="DC136" s="180"/>
      <c r="DD136" s="180"/>
      <c r="DE136" s="180"/>
      <c r="DF136" s="180"/>
      <c r="DG136" s="180"/>
      <c r="DH136" s="180"/>
      <c r="DI136" s="180"/>
      <c r="DJ136" s="180"/>
      <c r="DK136" s="180"/>
      <c r="DL136" s="180"/>
      <c r="DM136" s="180"/>
      <c r="DN136" s="180"/>
      <c r="DO136" s="180"/>
      <c r="DP136" s="180"/>
      <c r="DQ136" s="180"/>
      <c r="DR136" s="180"/>
      <c r="DS136" s="180"/>
      <c r="DT136" s="180"/>
      <c r="DU136" s="180"/>
      <c r="DV136" s="180"/>
      <c r="DW136" s="180"/>
      <c r="DX136" s="180"/>
      <c r="DY136" s="180"/>
      <c r="DZ136" s="180"/>
      <c r="EA136" s="180"/>
      <c r="EB136" s="180"/>
      <c r="EC136" s="180"/>
      <c r="ED136" s="180"/>
      <c r="EE136" s="180"/>
      <c r="EF136" s="180"/>
      <c r="EG136" s="180"/>
      <c r="EH136" s="180"/>
      <c r="EI136" s="180"/>
      <c r="EJ136" s="180"/>
    </row>
    <row r="137" spans="1:140" x14ac:dyDescent="0.35">
      <c r="A137" s="180"/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80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  <c r="AS137" s="180"/>
      <c r="AT137" s="180"/>
      <c r="AU137" s="180"/>
      <c r="AV137" s="180"/>
      <c r="AW137" s="180"/>
      <c r="AX137" s="180"/>
      <c r="AY137" s="180"/>
      <c r="AZ137" s="180"/>
      <c r="BA137" s="180"/>
      <c r="BB137" s="180"/>
      <c r="BC137" s="180"/>
      <c r="BD137" s="180"/>
      <c r="BE137" s="180"/>
      <c r="BF137" s="180"/>
      <c r="BG137" s="180"/>
      <c r="BH137" s="180"/>
      <c r="BI137" s="180"/>
      <c r="BJ137" s="180"/>
      <c r="BK137" s="180"/>
      <c r="BL137" s="180"/>
      <c r="BM137" s="180"/>
      <c r="BN137" s="180"/>
      <c r="BO137" s="180"/>
      <c r="BP137" s="180"/>
      <c r="BQ137" s="180"/>
      <c r="BR137" s="180"/>
      <c r="BS137" s="180"/>
      <c r="BT137" s="180"/>
      <c r="BU137" s="180"/>
      <c r="BV137" s="180"/>
      <c r="BW137" s="180"/>
      <c r="BX137" s="180"/>
      <c r="BY137" s="180"/>
      <c r="BZ137" s="180"/>
      <c r="CA137" s="180"/>
      <c r="CB137" s="180"/>
      <c r="CC137" s="180"/>
      <c r="CD137" s="180"/>
      <c r="CE137" s="180"/>
      <c r="CF137" s="180"/>
      <c r="CG137" s="180"/>
      <c r="CH137" s="180"/>
      <c r="CI137" s="180"/>
      <c r="CJ137" s="180"/>
      <c r="CK137" s="180"/>
      <c r="CL137" s="180"/>
      <c r="CM137" s="180"/>
      <c r="CN137" s="180"/>
      <c r="CO137" s="180"/>
      <c r="CP137" s="180"/>
      <c r="CQ137" s="180"/>
      <c r="CR137" s="180"/>
      <c r="CS137" s="180"/>
      <c r="CT137" s="180"/>
      <c r="CU137" s="180"/>
      <c r="CV137" s="180"/>
      <c r="CW137" s="180"/>
      <c r="CX137" s="180"/>
      <c r="CY137" s="180"/>
      <c r="CZ137" s="180"/>
      <c r="DA137" s="180"/>
      <c r="DB137" s="180"/>
      <c r="DC137" s="180"/>
      <c r="DD137" s="180"/>
      <c r="DE137" s="180"/>
      <c r="DF137" s="180"/>
      <c r="DG137" s="180"/>
      <c r="DH137" s="180"/>
      <c r="DI137" s="180"/>
      <c r="DJ137" s="180"/>
      <c r="DK137" s="180"/>
      <c r="DL137" s="180"/>
      <c r="DM137" s="180"/>
      <c r="DN137" s="180"/>
      <c r="DO137" s="180"/>
      <c r="DP137" s="180"/>
      <c r="DQ137" s="180"/>
      <c r="DR137" s="180"/>
      <c r="DS137" s="180"/>
      <c r="DT137" s="180"/>
      <c r="DU137" s="180"/>
      <c r="DV137" s="180"/>
      <c r="DW137" s="180"/>
      <c r="DX137" s="180"/>
      <c r="DY137" s="180"/>
      <c r="DZ137" s="180"/>
      <c r="EA137" s="180"/>
      <c r="EB137" s="180"/>
      <c r="EC137" s="180"/>
      <c r="ED137" s="180"/>
      <c r="EE137" s="180"/>
      <c r="EF137" s="180"/>
      <c r="EG137" s="180"/>
      <c r="EH137" s="180"/>
      <c r="EI137" s="180"/>
      <c r="EJ137" s="180"/>
    </row>
    <row r="138" spans="1:140" x14ac:dyDescent="0.35">
      <c r="A138" s="180"/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  <c r="AS138" s="180"/>
      <c r="AT138" s="180"/>
      <c r="AU138" s="180"/>
      <c r="AV138" s="180"/>
      <c r="AW138" s="180"/>
      <c r="AX138" s="180"/>
      <c r="AY138" s="180"/>
      <c r="AZ138" s="180"/>
      <c r="BA138" s="180"/>
      <c r="BB138" s="180"/>
      <c r="BC138" s="180"/>
      <c r="BD138" s="180"/>
      <c r="BE138" s="180"/>
      <c r="BF138" s="180"/>
      <c r="BG138" s="180"/>
      <c r="BH138" s="180"/>
      <c r="BI138" s="180"/>
      <c r="BJ138" s="180"/>
      <c r="BK138" s="180"/>
      <c r="BL138" s="180"/>
      <c r="BM138" s="180"/>
      <c r="BN138" s="180"/>
      <c r="BO138" s="180"/>
      <c r="BP138" s="180"/>
      <c r="BQ138" s="180"/>
      <c r="BR138" s="180"/>
      <c r="BS138" s="180"/>
      <c r="BT138" s="180"/>
      <c r="BU138" s="180"/>
      <c r="BV138" s="180"/>
      <c r="BW138" s="180"/>
      <c r="BX138" s="180"/>
      <c r="BY138" s="180"/>
      <c r="BZ138" s="180"/>
      <c r="CA138" s="180"/>
      <c r="CB138" s="180"/>
      <c r="CC138" s="180"/>
      <c r="CD138" s="180"/>
      <c r="CE138" s="180"/>
      <c r="CF138" s="180"/>
      <c r="CG138" s="180"/>
      <c r="CH138" s="180"/>
      <c r="CI138" s="180"/>
      <c r="CJ138" s="180"/>
      <c r="CK138" s="180"/>
      <c r="CL138" s="180"/>
      <c r="CM138" s="180"/>
      <c r="CN138" s="180"/>
      <c r="CO138" s="180"/>
      <c r="CP138" s="180"/>
      <c r="CQ138" s="180"/>
      <c r="CR138" s="180"/>
      <c r="CS138" s="180"/>
      <c r="CT138" s="180"/>
      <c r="CU138" s="180"/>
      <c r="CV138" s="180"/>
      <c r="CW138" s="180"/>
      <c r="CX138" s="180"/>
      <c r="CY138" s="180"/>
      <c r="CZ138" s="180"/>
      <c r="DA138" s="180"/>
      <c r="DB138" s="180"/>
      <c r="DC138" s="180"/>
      <c r="DD138" s="180"/>
      <c r="DE138" s="180"/>
      <c r="DF138" s="180"/>
      <c r="DG138" s="180"/>
      <c r="DH138" s="180"/>
      <c r="DI138" s="180"/>
      <c r="DJ138" s="180"/>
      <c r="DK138" s="180"/>
      <c r="DL138" s="180"/>
      <c r="DM138" s="180"/>
      <c r="DN138" s="180"/>
      <c r="DO138" s="180"/>
      <c r="DP138" s="180"/>
      <c r="DQ138" s="180"/>
      <c r="DR138" s="180"/>
      <c r="DS138" s="180"/>
      <c r="DT138" s="180"/>
      <c r="DU138" s="180"/>
      <c r="DV138" s="180"/>
      <c r="DW138" s="180"/>
      <c r="DX138" s="180"/>
      <c r="DY138" s="180"/>
      <c r="DZ138" s="180"/>
      <c r="EA138" s="180"/>
      <c r="EB138" s="180"/>
      <c r="EC138" s="180"/>
      <c r="ED138" s="180"/>
      <c r="EE138" s="180"/>
      <c r="EF138" s="180"/>
      <c r="EG138" s="180"/>
      <c r="EH138" s="180"/>
      <c r="EI138" s="180"/>
      <c r="EJ138" s="180"/>
    </row>
    <row r="139" spans="1:140" x14ac:dyDescent="0.35">
      <c r="A139" s="180"/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  <c r="AS139" s="180"/>
      <c r="AT139" s="180"/>
      <c r="AU139" s="180"/>
      <c r="AV139" s="180"/>
      <c r="AW139" s="180"/>
      <c r="AX139" s="180"/>
      <c r="AY139" s="180"/>
      <c r="AZ139" s="180"/>
      <c r="BA139" s="180"/>
      <c r="BB139" s="180"/>
      <c r="BC139" s="180"/>
      <c r="BD139" s="180"/>
      <c r="BE139" s="180"/>
      <c r="BF139" s="180"/>
      <c r="BG139" s="180"/>
      <c r="BH139" s="180"/>
      <c r="BI139" s="180"/>
      <c r="BJ139" s="180"/>
      <c r="BK139" s="180"/>
      <c r="BL139" s="180"/>
      <c r="BM139" s="180"/>
      <c r="BN139" s="180"/>
      <c r="BO139" s="180"/>
      <c r="BP139" s="180"/>
      <c r="BQ139" s="180"/>
      <c r="BR139" s="180"/>
      <c r="BS139" s="180"/>
      <c r="BT139" s="180"/>
      <c r="BU139" s="180"/>
      <c r="BV139" s="180"/>
      <c r="BW139" s="180"/>
      <c r="BX139" s="180"/>
      <c r="BY139" s="180"/>
      <c r="BZ139" s="180"/>
      <c r="CA139" s="180"/>
      <c r="CB139" s="180"/>
      <c r="CC139" s="180"/>
      <c r="CD139" s="180"/>
      <c r="CE139" s="180"/>
      <c r="CF139" s="180"/>
      <c r="CG139" s="180"/>
      <c r="CH139" s="180"/>
      <c r="CI139" s="180"/>
      <c r="CJ139" s="180"/>
      <c r="CK139" s="180"/>
      <c r="CL139" s="180"/>
      <c r="CM139" s="180"/>
      <c r="CN139" s="180"/>
      <c r="CO139" s="180"/>
      <c r="CP139" s="180"/>
      <c r="CQ139" s="180"/>
      <c r="CR139" s="180"/>
      <c r="CS139" s="180"/>
      <c r="CT139" s="180"/>
      <c r="CU139" s="180"/>
      <c r="CV139" s="180"/>
      <c r="CW139" s="180"/>
      <c r="CX139" s="180"/>
      <c r="CY139" s="180"/>
      <c r="CZ139" s="180"/>
      <c r="DA139" s="180"/>
      <c r="DB139" s="180"/>
      <c r="DC139" s="180"/>
      <c r="DD139" s="180"/>
      <c r="DE139" s="180"/>
      <c r="DF139" s="180"/>
      <c r="DG139" s="180"/>
      <c r="DH139" s="180"/>
      <c r="DI139" s="180"/>
      <c r="DJ139" s="180"/>
      <c r="DK139" s="180"/>
      <c r="DL139" s="180"/>
      <c r="DM139" s="180"/>
      <c r="DN139" s="180"/>
      <c r="DO139" s="180"/>
      <c r="DP139" s="180"/>
      <c r="DQ139" s="180"/>
      <c r="DR139" s="180"/>
      <c r="DS139" s="180"/>
      <c r="DT139" s="180"/>
      <c r="DU139" s="180"/>
      <c r="DV139" s="180"/>
      <c r="DW139" s="180"/>
      <c r="DX139" s="180"/>
      <c r="DY139" s="180"/>
      <c r="DZ139" s="180"/>
      <c r="EA139" s="180"/>
      <c r="EB139" s="180"/>
      <c r="EC139" s="180"/>
      <c r="ED139" s="180"/>
      <c r="EE139" s="180"/>
      <c r="EF139" s="180"/>
      <c r="EG139" s="180"/>
      <c r="EH139" s="180"/>
      <c r="EI139" s="180"/>
      <c r="EJ139" s="180"/>
    </row>
    <row r="140" spans="1:140" x14ac:dyDescent="0.35">
      <c r="A140" s="180"/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  <c r="X140" s="180"/>
      <c r="Y140" s="180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  <c r="AS140" s="180"/>
      <c r="AT140" s="180"/>
      <c r="AU140" s="180"/>
      <c r="AV140" s="180"/>
      <c r="AW140" s="180"/>
      <c r="AX140" s="180"/>
      <c r="AY140" s="180"/>
      <c r="AZ140" s="180"/>
      <c r="BA140" s="180"/>
      <c r="BB140" s="180"/>
      <c r="BC140" s="180"/>
      <c r="BD140" s="180"/>
      <c r="BE140" s="180"/>
      <c r="BF140" s="180"/>
      <c r="BG140" s="180"/>
      <c r="BH140" s="180"/>
      <c r="BI140" s="180"/>
      <c r="BJ140" s="180"/>
      <c r="BK140" s="180"/>
      <c r="BL140" s="180"/>
      <c r="BM140" s="180"/>
      <c r="BN140" s="180"/>
      <c r="BO140" s="180"/>
      <c r="BP140" s="180"/>
      <c r="BQ140" s="180"/>
      <c r="BR140" s="180"/>
      <c r="BS140" s="180"/>
      <c r="BT140" s="180"/>
      <c r="BU140" s="180"/>
      <c r="BV140" s="180"/>
      <c r="BW140" s="180"/>
      <c r="BX140" s="180"/>
      <c r="BY140" s="180"/>
      <c r="BZ140" s="180"/>
      <c r="CA140" s="180"/>
      <c r="CB140" s="180"/>
      <c r="CC140" s="180"/>
      <c r="CD140" s="180"/>
      <c r="CE140" s="180"/>
      <c r="CF140" s="180"/>
      <c r="CG140" s="180"/>
      <c r="CH140" s="180"/>
      <c r="CI140" s="180"/>
      <c r="CJ140" s="180"/>
      <c r="CK140" s="180"/>
      <c r="CL140" s="180"/>
      <c r="CM140" s="180"/>
      <c r="CN140" s="180"/>
      <c r="CO140" s="180"/>
      <c r="CP140" s="180"/>
      <c r="CQ140" s="180"/>
      <c r="CR140" s="180"/>
      <c r="CS140" s="180"/>
      <c r="CT140" s="180"/>
      <c r="CU140" s="180"/>
      <c r="CV140" s="180"/>
      <c r="CW140" s="180"/>
      <c r="CX140" s="180"/>
      <c r="CY140" s="180"/>
      <c r="CZ140" s="180"/>
      <c r="DA140" s="180"/>
      <c r="DB140" s="180"/>
      <c r="DC140" s="180"/>
      <c r="DD140" s="180"/>
      <c r="DE140" s="180"/>
      <c r="DF140" s="180"/>
      <c r="DG140" s="180"/>
      <c r="DH140" s="180"/>
      <c r="DI140" s="180"/>
      <c r="DJ140" s="180"/>
      <c r="DK140" s="180"/>
      <c r="DL140" s="180"/>
      <c r="DM140" s="180"/>
      <c r="DN140" s="180"/>
      <c r="DO140" s="180"/>
      <c r="DP140" s="180"/>
      <c r="DQ140" s="180"/>
      <c r="DR140" s="180"/>
      <c r="DS140" s="180"/>
      <c r="DT140" s="180"/>
      <c r="DU140" s="180"/>
      <c r="DV140" s="180"/>
      <c r="DW140" s="180"/>
      <c r="DX140" s="180"/>
      <c r="DY140" s="180"/>
      <c r="DZ140" s="180"/>
      <c r="EA140" s="180"/>
      <c r="EB140" s="180"/>
      <c r="EC140" s="180"/>
      <c r="ED140" s="180"/>
      <c r="EE140" s="180"/>
      <c r="EF140" s="180"/>
      <c r="EG140" s="180"/>
      <c r="EH140" s="180"/>
      <c r="EI140" s="180"/>
      <c r="EJ140" s="180"/>
    </row>
    <row r="141" spans="1:140" x14ac:dyDescent="0.35">
      <c r="A141" s="180"/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  <c r="X141" s="180"/>
      <c r="Y141" s="180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  <c r="AS141" s="180"/>
      <c r="AT141" s="180"/>
      <c r="AU141" s="180"/>
      <c r="AV141" s="180"/>
      <c r="AW141" s="180"/>
      <c r="AX141" s="180"/>
      <c r="AY141" s="180"/>
      <c r="AZ141" s="180"/>
      <c r="BA141" s="180"/>
      <c r="BB141" s="180"/>
      <c r="BC141" s="180"/>
      <c r="BD141" s="180"/>
      <c r="BE141" s="180"/>
      <c r="BF141" s="180"/>
      <c r="BG141" s="180"/>
      <c r="BH141" s="180"/>
      <c r="BI141" s="180"/>
      <c r="BJ141" s="180"/>
      <c r="BK141" s="180"/>
      <c r="BL141" s="180"/>
      <c r="BM141" s="180"/>
      <c r="BN141" s="180"/>
      <c r="BO141" s="180"/>
      <c r="BP141" s="180"/>
      <c r="BQ141" s="180"/>
      <c r="BR141" s="180"/>
      <c r="BS141" s="180"/>
      <c r="BT141" s="180"/>
      <c r="BU141" s="180"/>
      <c r="BV141" s="180"/>
      <c r="BW141" s="180"/>
      <c r="BX141" s="180"/>
      <c r="BY141" s="180"/>
      <c r="BZ141" s="180"/>
      <c r="CA141" s="180"/>
      <c r="CB141" s="180"/>
      <c r="CC141" s="180"/>
      <c r="CD141" s="180"/>
      <c r="CE141" s="180"/>
      <c r="CF141" s="180"/>
      <c r="CG141" s="180"/>
      <c r="CH141" s="180"/>
      <c r="CI141" s="180"/>
      <c r="CJ141" s="180"/>
      <c r="CK141" s="180"/>
      <c r="CL141" s="180"/>
      <c r="CM141" s="180"/>
      <c r="CN141" s="180"/>
      <c r="CO141" s="180"/>
      <c r="CP141" s="180"/>
      <c r="CQ141" s="180"/>
      <c r="CR141" s="180"/>
      <c r="CS141" s="180"/>
      <c r="CT141" s="180"/>
      <c r="CU141" s="180"/>
      <c r="CV141" s="180"/>
      <c r="CW141" s="180"/>
      <c r="CX141" s="180"/>
      <c r="CY141" s="180"/>
      <c r="CZ141" s="180"/>
      <c r="DA141" s="180"/>
      <c r="DB141" s="180"/>
      <c r="DC141" s="180"/>
      <c r="DD141" s="180"/>
      <c r="DE141" s="180"/>
      <c r="DF141" s="180"/>
      <c r="DG141" s="180"/>
      <c r="DH141" s="180"/>
      <c r="DI141" s="180"/>
      <c r="DJ141" s="180"/>
      <c r="DK141" s="180"/>
      <c r="DL141" s="180"/>
      <c r="DM141" s="180"/>
      <c r="DN141" s="180"/>
      <c r="DO141" s="180"/>
      <c r="DP141" s="180"/>
      <c r="DQ141" s="180"/>
      <c r="DR141" s="180"/>
      <c r="DS141" s="180"/>
      <c r="DT141" s="180"/>
      <c r="DU141" s="180"/>
      <c r="DV141" s="180"/>
      <c r="DW141" s="180"/>
      <c r="DX141" s="180"/>
      <c r="DY141" s="180"/>
      <c r="DZ141" s="180"/>
      <c r="EA141" s="180"/>
      <c r="EB141" s="180"/>
      <c r="EC141" s="180"/>
      <c r="ED141" s="180"/>
      <c r="EE141" s="180"/>
      <c r="EF141" s="180"/>
      <c r="EG141" s="180"/>
      <c r="EH141" s="180"/>
      <c r="EI141" s="180"/>
      <c r="EJ141" s="180"/>
    </row>
    <row r="142" spans="1:140" x14ac:dyDescent="0.35">
      <c r="A142" s="180"/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  <c r="AS142" s="180"/>
      <c r="AT142" s="180"/>
      <c r="AU142" s="180"/>
      <c r="AV142" s="180"/>
      <c r="AW142" s="180"/>
      <c r="AX142" s="180"/>
      <c r="AY142" s="180"/>
      <c r="AZ142" s="180"/>
      <c r="BA142" s="180"/>
      <c r="BB142" s="180"/>
      <c r="BC142" s="180"/>
      <c r="BD142" s="180"/>
      <c r="BE142" s="180"/>
      <c r="BF142" s="180"/>
      <c r="BG142" s="180"/>
      <c r="BH142" s="180"/>
      <c r="BI142" s="180"/>
      <c r="BJ142" s="180"/>
      <c r="BK142" s="180"/>
      <c r="BL142" s="180"/>
      <c r="BM142" s="180"/>
      <c r="BN142" s="180"/>
      <c r="BO142" s="180"/>
      <c r="BP142" s="180"/>
      <c r="BQ142" s="180"/>
      <c r="BR142" s="180"/>
      <c r="BS142" s="180"/>
      <c r="BT142" s="180"/>
      <c r="BU142" s="180"/>
      <c r="BV142" s="180"/>
      <c r="BW142" s="180"/>
      <c r="BX142" s="180"/>
      <c r="BY142" s="180"/>
      <c r="BZ142" s="180"/>
      <c r="CA142" s="180"/>
      <c r="CB142" s="180"/>
      <c r="CC142" s="180"/>
      <c r="CD142" s="180"/>
      <c r="CE142" s="180"/>
      <c r="CF142" s="180"/>
      <c r="CG142" s="180"/>
      <c r="CH142" s="180"/>
      <c r="CI142" s="180"/>
      <c r="CJ142" s="180"/>
      <c r="CK142" s="180"/>
      <c r="CL142" s="180"/>
      <c r="CM142" s="180"/>
      <c r="CN142" s="180"/>
      <c r="CO142" s="180"/>
      <c r="CP142" s="180"/>
      <c r="CQ142" s="180"/>
      <c r="CR142" s="180"/>
      <c r="CS142" s="180"/>
      <c r="CT142" s="180"/>
      <c r="CU142" s="180"/>
      <c r="CV142" s="180"/>
      <c r="CW142" s="180"/>
      <c r="CX142" s="180"/>
      <c r="CY142" s="180"/>
      <c r="CZ142" s="180"/>
      <c r="DA142" s="180"/>
      <c r="DB142" s="180"/>
      <c r="DC142" s="180"/>
      <c r="DD142" s="180"/>
      <c r="DE142" s="180"/>
      <c r="DF142" s="180"/>
      <c r="DG142" s="180"/>
      <c r="DH142" s="180"/>
      <c r="DI142" s="180"/>
      <c r="DJ142" s="180"/>
      <c r="DK142" s="180"/>
      <c r="DL142" s="180"/>
      <c r="DM142" s="180"/>
      <c r="DN142" s="180"/>
      <c r="DO142" s="180"/>
      <c r="DP142" s="180"/>
      <c r="DQ142" s="180"/>
      <c r="DR142" s="180"/>
      <c r="DS142" s="180"/>
      <c r="DT142" s="180"/>
      <c r="DU142" s="180"/>
      <c r="DV142" s="180"/>
      <c r="DW142" s="180"/>
      <c r="DX142" s="180"/>
      <c r="DY142" s="180"/>
      <c r="DZ142" s="180"/>
      <c r="EA142" s="180"/>
      <c r="EB142" s="180"/>
      <c r="EC142" s="180"/>
      <c r="ED142" s="180"/>
      <c r="EE142" s="180"/>
      <c r="EF142" s="180"/>
      <c r="EG142" s="180"/>
      <c r="EH142" s="180"/>
      <c r="EI142" s="180"/>
      <c r="EJ142" s="180"/>
    </row>
    <row r="143" spans="1:140" x14ac:dyDescent="0.35">
      <c r="A143" s="180"/>
      <c r="B143" s="18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  <c r="AS143" s="180"/>
      <c r="AT143" s="180"/>
      <c r="AU143" s="180"/>
      <c r="AV143" s="180"/>
      <c r="AW143" s="180"/>
      <c r="AX143" s="180"/>
      <c r="AY143" s="180"/>
      <c r="AZ143" s="180"/>
      <c r="BA143" s="180"/>
      <c r="BB143" s="180"/>
      <c r="BC143" s="180"/>
      <c r="BD143" s="180"/>
      <c r="BE143" s="180"/>
      <c r="BF143" s="180"/>
      <c r="BG143" s="180"/>
      <c r="BH143" s="180"/>
      <c r="BI143" s="180"/>
      <c r="BJ143" s="180"/>
      <c r="BK143" s="180"/>
      <c r="BL143" s="180"/>
      <c r="BM143" s="180"/>
      <c r="BN143" s="180"/>
      <c r="BO143" s="180"/>
      <c r="BP143" s="180"/>
      <c r="BQ143" s="180"/>
      <c r="BR143" s="180"/>
      <c r="BS143" s="180"/>
      <c r="BT143" s="180"/>
      <c r="BU143" s="180"/>
      <c r="BV143" s="180"/>
      <c r="BW143" s="180"/>
      <c r="BX143" s="180"/>
      <c r="BY143" s="180"/>
      <c r="BZ143" s="180"/>
      <c r="CA143" s="180"/>
      <c r="CB143" s="180"/>
      <c r="CC143" s="180"/>
      <c r="CD143" s="180"/>
      <c r="CE143" s="180"/>
      <c r="CF143" s="180"/>
      <c r="CG143" s="180"/>
      <c r="CH143" s="180"/>
      <c r="CI143" s="180"/>
      <c r="CJ143" s="180"/>
      <c r="CK143" s="180"/>
      <c r="CL143" s="180"/>
      <c r="CM143" s="180"/>
      <c r="CN143" s="180"/>
      <c r="CO143" s="180"/>
      <c r="CP143" s="180"/>
      <c r="CQ143" s="180"/>
      <c r="CR143" s="180"/>
      <c r="CS143" s="180"/>
      <c r="CT143" s="180"/>
      <c r="CU143" s="180"/>
      <c r="CV143" s="180"/>
      <c r="CW143" s="180"/>
      <c r="CX143" s="180"/>
      <c r="CY143" s="180"/>
      <c r="CZ143" s="180"/>
      <c r="DA143" s="180"/>
      <c r="DB143" s="180"/>
      <c r="DC143" s="180"/>
      <c r="DD143" s="180"/>
      <c r="DE143" s="180"/>
      <c r="DF143" s="180"/>
      <c r="DG143" s="180"/>
      <c r="DH143" s="180"/>
      <c r="DI143" s="180"/>
      <c r="DJ143" s="180"/>
      <c r="DK143" s="180"/>
      <c r="DL143" s="180"/>
      <c r="DM143" s="180"/>
      <c r="DN143" s="180"/>
      <c r="DO143" s="180"/>
      <c r="DP143" s="180"/>
      <c r="DQ143" s="180"/>
      <c r="DR143" s="180"/>
      <c r="DS143" s="180"/>
      <c r="DT143" s="180"/>
      <c r="DU143" s="180"/>
      <c r="DV143" s="180"/>
      <c r="DW143" s="180"/>
      <c r="DX143" s="180"/>
      <c r="DY143" s="180"/>
      <c r="DZ143" s="180"/>
      <c r="EA143" s="180"/>
      <c r="EB143" s="180"/>
      <c r="EC143" s="180"/>
      <c r="ED143" s="180"/>
      <c r="EE143" s="180"/>
      <c r="EF143" s="180"/>
      <c r="EG143" s="180"/>
      <c r="EH143" s="180"/>
      <c r="EI143" s="180"/>
      <c r="EJ143" s="180"/>
    </row>
    <row r="144" spans="1:140" x14ac:dyDescent="0.35">
      <c r="A144" s="180"/>
      <c r="B144" s="180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  <c r="AS144" s="180"/>
      <c r="AT144" s="180"/>
      <c r="AU144" s="180"/>
      <c r="AV144" s="180"/>
      <c r="AW144" s="180"/>
      <c r="AX144" s="180"/>
      <c r="AY144" s="180"/>
      <c r="AZ144" s="180"/>
      <c r="BA144" s="180"/>
      <c r="BB144" s="180"/>
      <c r="BC144" s="180"/>
      <c r="BD144" s="180"/>
      <c r="BE144" s="180"/>
      <c r="BF144" s="180"/>
      <c r="BG144" s="180"/>
      <c r="BH144" s="180"/>
      <c r="BI144" s="180"/>
      <c r="BJ144" s="180"/>
      <c r="BK144" s="180"/>
      <c r="BL144" s="180"/>
      <c r="BM144" s="180"/>
      <c r="BN144" s="180"/>
      <c r="BO144" s="180"/>
      <c r="BP144" s="180"/>
      <c r="BQ144" s="180"/>
      <c r="BR144" s="180"/>
      <c r="BS144" s="180"/>
      <c r="BT144" s="180"/>
      <c r="BU144" s="180"/>
      <c r="BV144" s="180"/>
      <c r="BW144" s="180"/>
      <c r="BX144" s="180"/>
      <c r="BY144" s="180"/>
      <c r="BZ144" s="180"/>
      <c r="CA144" s="180"/>
      <c r="CB144" s="180"/>
      <c r="CC144" s="180"/>
      <c r="CD144" s="180"/>
      <c r="CE144" s="180"/>
      <c r="CF144" s="180"/>
      <c r="CG144" s="180"/>
      <c r="CH144" s="180"/>
      <c r="CI144" s="180"/>
      <c r="CJ144" s="180"/>
      <c r="CK144" s="180"/>
      <c r="CL144" s="180"/>
      <c r="CM144" s="180"/>
      <c r="CN144" s="180"/>
      <c r="CO144" s="180"/>
      <c r="CP144" s="180"/>
      <c r="CQ144" s="180"/>
      <c r="CR144" s="180"/>
      <c r="CS144" s="180"/>
      <c r="CT144" s="180"/>
      <c r="CU144" s="180"/>
      <c r="CV144" s="180"/>
      <c r="CW144" s="180"/>
      <c r="CX144" s="180"/>
      <c r="CY144" s="180"/>
      <c r="CZ144" s="180"/>
      <c r="DA144" s="180"/>
      <c r="DB144" s="180"/>
      <c r="DC144" s="180"/>
      <c r="DD144" s="180"/>
      <c r="DE144" s="180"/>
      <c r="DF144" s="180"/>
      <c r="DG144" s="180"/>
      <c r="DH144" s="180"/>
      <c r="DI144" s="180"/>
      <c r="DJ144" s="180"/>
      <c r="DK144" s="180"/>
      <c r="DL144" s="180"/>
      <c r="DM144" s="180"/>
      <c r="DN144" s="180"/>
      <c r="DO144" s="180"/>
      <c r="DP144" s="180"/>
      <c r="DQ144" s="180"/>
      <c r="DR144" s="180"/>
      <c r="DS144" s="180"/>
      <c r="DT144" s="180"/>
      <c r="DU144" s="180"/>
      <c r="DV144" s="180"/>
      <c r="DW144" s="180"/>
      <c r="DX144" s="180"/>
      <c r="DY144" s="180"/>
      <c r="DZ144" s="180"/>
      <c r="EA144" s="180"/>
      <c r="EB144" s="180"/>
      <c r="EC144" s="180"/>
      <c r="ED144" s="180"/>
      <c r="EE144" s="180"/>
      <c r="EF144" s="180"/>
      <c r="EG144" s="180"/>
      <c r="EH144" s="180"/>
      <c r="EI144" s="180"/>
      <c r="EJ144" s="180"/>
    </row>
    <row r="145" spans="1:140" x14ac:dyDescent="0.35">
      <c r="A145" s="180"/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  <c r="AS145" s="180"/>
      <c r="AT145" s="180"/>
      <c r="AU145" s="180"/>
      <c r="AV145" s="180"/>
      <c r="AW145" s="180"/>
      <c r="AX145" s="180"/>
      <c r="AY145" s="180"/>
      <c r="AZ145" s="180"/>
      <c r="BA145" s="180"/>
      <c r="BB145" s="180"/>
      <c r="BC145" s="180"/>
      <c r="BD145" s="180"/>
      <c r="BE145" s="180"/>
      <c r="BF145" s="180"/>
      <c r="BG145" s="180"/>
      <c r="BH145" s="180"/>
      <c r="BI145" s="180"/>
      <c r="BJ145" s="180"/>
      <c r="BK145" s="180"/>
      <c r="BL145" s="180"/>
      <c r="BM145" s="180"/>
      <c r="BN145" s="180"/>
      <c r="BO145" s="180"/>
      <c r="BP145" s="180"/>
      <c r="BQ145" s="180"/>
      <c r="BR145" s="180"/>
      <c r="BS145" s="180"/>
      <c r="BT145" s="180"/>
      <c r="BU145" s="180"/>
      <c r="BV145" s="180"/>
      <c r="BW145" s="180"/>
      <c r="BX145" s="180"/>
      <c r="BY145" s="180"/>
      <c r="BZ145" s="180"/>
      <c r="CA145" s="180"/>
      <c r="CB145" s="180"/>
      <c r="CC145" s="180"/>
      <c r="CD145" s="180"/>
      <c r="CE145" s="180"/>
      <c r="CF145" s="180"/>
      <c r="CG145" s="180"/>
      <c r="CH145" s="180"/>
      <c r="CI145" s="180"/>
      <c r="CJ145" s="180"/>
      <c r="CK145" s="180"/>
      <c r="CL145" s="180"/>
      <c r="CM145" s="180"/>
      <c r="CN145" s="180"/>
      <c r="CO145" s="180"/>
      <c r="CP145" s="180"/>
      <c r="CQ145" s="180"/>
      <c r="CR145" s="180"/>
      <c r="CS145" s="180"/>
      <c r="CT145" s="180"/>
      <c r="CU145" s="180"/>
      <c r="CV145" s="180"/>
      <c r="CW145" s="180"/>
      <c r="CX145" s="180"/>
      <c r="CY145" s="180"/>
      <c r="CZ145" s="180"/>
      <c r="DA145" s="180"/>
      <c r="DB145" s="180"/>
      <c r="DC145" s="180"/>
      <c r="DD145" s="180"/>
      <c r="DE145" s="180"/>
      <c r="DF145" s="180"/>
      <c r="DG145" s="180"/>
      <c r="DH145" s="180"/>
      <c r="DI145" s="180"/>
      <c r="DJ145" s="180"/>
      <c r="DK145" s="180"/>
      <c r="DL145" s="180"/>
      <c r="DM145" s="180"/>
      <c r="DN145" s="180"/>
      <c r="DO145" s="180"/>
      <c r="DP145" s="180"/>
      <c r="DQ145" s="180"/>
      <c r="DR145" s="180"/>
      <c r="DS145" s="180"/>
      <c r="DT145" s="180"/>
      <c r="DU145" s="180"/>
      <c r="DV145" s="180"/>
      <c r="DW145" s="180"/>
      <c r="DX145" s="180"/>
      <c r="DY145" s="180"/>
      <c r="DZ145" s="180"/>
      <c r="EA145" s="180"/>
      <c r="EB145" s="180"/>
      <c r="EC145" s="180"/>
      <c r="ED145" s="180"/>
      <c r="EE145" s="180"/>
      <c r="EF145" s="180"/>
      <c r="EG145" s="180"/>
      <c r="EH145" s="180"/>
      <c r="EI145" s="180"/>
      <c r="EJ145" s="180"/>
    </row>
    <row r="146" spans="1:140" x14ac:dyDescent="0.35">
      <c r="A146" s="180"/>
      <c r="B146" s="180"/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  <c r="AS146" s="180"/>
      <c r="AT146" s="180"/>
      <c r="AU146" s="180"/>
      <c r="AV146" s="180"/>
      <c r="AW146" s="180"/>
      <c r="AX146" s="180"/>
      <c r="AY146" s="180"/>
      <c r="AZ146" s="180"/>
      <c r="BA146" s="180"/>
      <c r="BB146" s="180"/>
      <c r="BC146" s="180"/>
      <c r="BD146" s="180"/>
      <c r="BE146" s="180"/>
      <c r="BF146" s="180"/>
      <c r="BG146" s="180"/>
      <c r="BH146" s="180"/>
      <c r="BI146" s="180"/>
      <c r="BJ146" s="180"/>
      <c r="BK146" s="180"/>
      <c r="BL146" s="180"/>
      <c r="BM146" s="180"/>
      <c r="BN146" s="180"/>
      <c r="BO146" s="180"/>
      <c r="BP146" s="180"/>
      <c r="BQ146" s="180"/>
      <c r="BR146" s="180"/>
      <c r="BS146" s="180"/>
      <c r="BT146" s="180"/>
      <c r="BU146" s="180"/>
      <c r="BV146" s="180"/>
      <c r="BW146" s="180"/>
      <c r="BX146" s="180"/>
      <c r="BY146" s="180"/>
      <c r="BZ146" s="180"/>
      <c r="CA146" s="180"/>
      <c r="CB146" s="180"/>
      <c r="CC146" s="180"/>
      <c r="CD146" s="180"/>
      <c r="CE146" s="180"/>
      <c r="CF146" s="180"/>
      <c r="CG146" s="180"/>
      <c r="CH146" s="180"/>
      <c r="CI146" s="180"/>
      <c r="CJ146" s="180"/>
      <c r="CK146" s="180"/>
      <c r="CL146" s="180"/>
      <c r="CM146" s="180"/>
      <c r="CN146" s="180"/>
      <c r="CO146" s="180"/>
      <c r="CP146" s="180"/>
      <c r="CQ146" s="180"/>
      <c r="CR146" s="180"/>
      <c r="CS146" s="180"/>
      <c r="CT146" s="180"/>
      <c r="CU146" s="180"/>
      <c r="CV146" s="180"/>
      <c r="CW146" s="180"/>
      <c r="CX146" s="180"/>
      <c r="CY146" s="180"/>
      <c r="CZ146" s="180"/>
      <c r="DA146" s="180"/>
      <c r="DB146" s="180"/>
      <c r="DC146" s="180"/>
      <c r="DD146" s="180"/>
      <c r="DE146" s="180"/>
      <c r="DF146" s="180"/>
      <c r="DG146" s="180"/>
      <c r="DH146" s="180"/>
      <c r="DI146" s="180"/>
      <c r="DJ146" s="180"/>
      <c r="DK146" s="180"/>
      <c r="DL146" s="180"/>
      <c r="DM146" s="180"/>
      <c r="DN146" s="180"/>
      <c r="DO146" s="180"/>
      <c r="DP146" s="180"/>
      <c r="DQ146" s="180"/>
      <c r="DR146" s="180"/>
      <c r="DS146" s="180"/>
      <c r="DT146" s="180"/>
      <c r="DU146" s="180"/>
      <c r="DV146" s="180"/>
      <c r="DW146" s="180"/>
      <c r="DX146" s="180"/>
      <c r="DY146" s="180"/>
      <c r="DZ146" s="180"/>
      <c r="EA146" s="180"/>
      <c r="EB146" s="180"/>
      <c r="EC146" s="180"/>
      <c r="ED146" s="180"/>
      <c r="EE146" s="180"/>
      <c r="EF146" s="180"/>
      <c r="EG146" s="180"/>
      <c r="EH146" s="180"/>
      <c r="EI146" s="180"/>
      <c r="EJ146" s="180"/>
    </row>
    <row r="147" spans="1:140" x14ac:dyDescent="0.35">
      <c r="A147" s="180"/>
      <c r="B147" s="180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  <c r="AS147" s="180"/>
      <c r="AT147" s="180"/>
      <c r="AU147" s="180"/>
      <c r="AV147" s="180"/>
      <c r="AW147" s="180"/>
      <c r="AX147" s="180"/>
      <c r="AY147" s="180"/>
      <c r="AZ147" s="180"/>
      <c r="BA147" s="180"/>
      <c r="BB147" s="180"/>
      <c r="BC147" s="180"/>
      <c r="BD147" s="180"/>
      <c r="BE147" s="180"/>
      <c r="BF147" s="180"/>
      <c r="BG147" s="180"/>
      <c r="BH147" s="180"/>
      <c r="BI147" s="180"/>
      <c r="BJ147" s="180"/>
      <c r="BK147" s="180"/>
      <c r="BL147" s="180"/>
      <c r="BM147" s="180"/>
      <c r="BN147" s="180"/>
      <c r="BO147" s="180"/>
      <c r="BP147" s="180"/>
      <c r="BQ147" s="180"/>
      <c r="BR147" s="180"/>
      <c r="BS147" s="180"/>
      <c r="BT147" s="180"/>
      <c r="BU147" s="180"/>
      <c r="BV147" s="180"/>
      <c r="BW147" s="180"/>
      <c r="BX147" s="180"/>
      <c r="BY147" s="180"/>
      <c r="BZ147" s="180"/>
      <c r="CA147" s="180"/>
      <c r="CB147" s="180"/>
      <c r="CC147" s="180"/>
      <c r="CD147" s="180"/>
      <c r="CE147" s="180"/>
      <c r="CF147" s="180"/>
      <c r="CG147" s="180"/>
      <c r="CH147" s="180"/>
      <c r="CI147" s="180"/>
      <c r="CJ147" s="180"/>
      <c r="CK147" s="180"/>
      <c r="CL147" s="180"/>
      <c r="CM147" s="180"/>
      <c r="CN147" s="180"/>
      <c r="CO147" s="180"/>
      <c r="CP147" s="180"/>
      <c r="CQ147" s="180"/>
      <c r="CR147" s="180"/>
      <c r="CS147" s="180"/>
      <c r="CT147" s="180"/>
      <c r="CU147" s="180"/>
      <c r="CV147" s="180"/>
      <c r="CW147" s="180"/>
      <c r="CX147" s="180"/>
      <c r="CY147" s="180"/>
      <c r="CZ147" s="180"/>
      <c r="DA147" s="180"/>
      <c r="DB147" s="180"/>
      <c r="DC147" s="180"/>
      <c r="DD147" s="180"/>
      <c r="DE147" s="180"/>
      <c r="DF147" s="180"/>
      <c r="DG147" s="180"/>
      <c r="DH147" s="180"/>
      <c r="DI147" s="180"/>
      <c r="DJ147" s="180"/>
      <c r="DK147" s="180"/>
      <c r="DL147" s="180"/>
      <c r="DM147" s="180"/>
      <c r="DN147" s="180"/>
      <c r="DO147" s="180"/>
      <c r="DP147" s="180"/>
      <c r="DQ147" s="180"/>
      <c r="DR147" s="180"/>
      <c r="DS147" s="180"/>
      <c r="DT147" s="180"/>
      <c r="DU147" s="180"/>
      <c r="DV147" s="180"/>
      <c r="DW147" s="180"/>
      <c r="DX147" s="180"/>
      <c r="DY147" s="180"/>
      <c r="DZ147" s="180"/>
      <c r="EA147" s="180"/>
      <c r="EB147" s="180"/>
      <c r="EC147" s="180"/>
      <c r="ED147" s="180"/>
      <c r="EE147" s="180"/>
      <c r="EF147" s="180"/>
      <c r="EG147" s="180"/>
      <c r="EH147" s="180"/>
      <c r="EI147" s="180"/>
      <c r="EJ147" s="180"/>
    </row>
    <row r="148" spans="1:140" x14ac:dyDescent="0.35">
      <c r="A148" s="180"/>
      <c r="B148" s="180"/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  <c r="AS148" s="180"/>
      <c r="AT148" s="180"/>
      <c r="AU148" s="180"/>
      <c r="AV148" s="180"/>
      <c r="AW148" s="180"/>
      <c r="AX148" s="180"/>
      <c r="AY148" s="180"/>
      <c r="AZ148" s="180"/>
      <c r="BA148" s="180"/>
      <c r="BB148" s="180"/>
      <c r="BC148" s="180"/>
      <c r="BD148" s="180"/>
      <c r="BE148" s="180"/>
      <c r="BF148" s="180"/>
      <c r="BG148" s="180"/>
      <c r="BH148" s="180"/>
      <c r="BI148" s="180"/>
      <c r="BJ148" s="180"/>
      <c r="BK148" s="180"/>
      <c r="BL148" s="180"/>
      <c r="BM148" s="180"/>
      <c r="BN148" s="180"/>
      <c r="BO148" s="180"/>
      <c r="BP148" s="180"/>
      <c r="BQ148" s="180"/>
      <c r="BR148" s="180"/>
      <c r="BS148" s="180"/>
      <c r="BT148" s="180"/>
      <c r="BU148" s="180"/>
      <c r="BV148" s="180"/>
      <c r="BW148" s="180"/>
      <c r="BX148" s="180"/>
      <c r="BY148" s="180"/>
      <c r="BZ148" s="180"/>
      <c r="CA148" s="180"/>
      <c r="CB148" s="180"/>
      <c r="CC148" s="180"/>
      <c r="CD148" s="180"/>
      <c r="CE148" s="180"/>
      <c r="CF148" s="180"/>
      <c r="CG148" s="180"/>
      <c r="CH148" s="180"/>
      <c r="CI148" s="180"/>
      <c r="CJ148" s="180"/>
      <c r="CK148" s="180"/>
      <c r="CL148" s="180"/>
      <c r="CM148" s="180"/>
      <c r="CN148" s="180"/>
      <c r="CO148" s="180"/>
      <c r="CP148" s="180"/>
      <c r="CQ148" s="180"/>
      <c r="CR148" s="180"/>
      <c r="CS148" s="180"/>
      <c r="CT148" s="180"/>
      <c r="CU148" s="180"/>
      <c r="CV148" s="180"/>
      <c r="CW148" s="180"/>
      <c r="CX148" s="180"/>
      <c r="CY148" s="180"/>
      <c r="CZ148" s="180"/>
      <c r="DA148" s="180"/>
      <c r="DB148" s="180"/>
      <c r="DC148" s="180"/>
      <c r="DD148" s="180"/>
      <c r="DE148" s="180"/>
      <c r="DF148" s="180"/>
      <c r="DG148" s="180"/>
      <c r="DH148" s="180"/>
      <c r="DI148" s="180"/>
      <c r="DJ148" s="180"/>
      <c r="DK148" s="180"/>
      <c r="DL148" s="180"/>
      <c r="DM148" s="180"/>
      <c r="DN148" s="180"/>
      <c r="DO148" s="180"/>
      <c r="DP148" s="180"/>
      <c r="DQ148" s="180"/>
      <c r="DR148" s="180"/>
      <c r="DS148" s="180"/>
      <c r="DT148" s="180"/>
      <c r="DU148" s="180"/>
      <c r="DV148" s="180"/>
      <c r="DW148" s="180"/>
      <c r="DX148" s="180"/>
      <c r="DY148" s="180"/>
      <c r="DZ148" s="180"/>
      <c r="EA148" s="180"/>
      <c r="EB148" s="180"/>
      <c r="EC148" s="180"/>
      <c r="ED148" s="180"/>
      <c r="EE148" s="180"/>
      <c r="EF148" s="180"/>
      <c r="EG148" s="180"/>
      <c r="EH148" s="180"/>
      <c r="EI148" s="180"/>
      <c r="EJ148" s="180"/>
    </row>
    <row r="149" spans="1:140" x14ac:dyDescent="0.35">
      <c r="A149" s="180"/>
      <c r="B149" s="180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  <c r="X149" s="180"/>
      <c r="Y149" s="18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  <c r="AS149" s="180"/>
      <c r="AT149" s="180"/>
      <c r="AU149" s="180"/>
      <c r="AV149" s="180"/>
      <c r="AW149" s="180"/>
      <c r="AX149" s="180"/>
      <c r="AY149" s="180"/>
      <c r="AZ149" s="180"/>
      <c r="BA149" s="180"/>
      <c r="BB149" s="180"/>
      <c r="BC149" s="180"/>
      <c r="BD149" s="180"/>
      <c r="BE149" s="180"/>
      <c r="BF149" s="180"/>
      <c r="BG149" s="180"/>
      <c r="BH149" s="180"/>
      <c r="BI149" s="180"/>
      <c r="BJ149" s="180"/>
      <c r="BK149" s="180"/>
      <c r="BL149" s="180"/>
      <c r="BM149" s="180"/>
      <c r="BN149" s="180"/>
      <c r="BO149" s="180"/>
      <c r="BP149" s="180"/>
      <c r="BQ149" s="180"/>
      <c r="BR149" s="180"/>
      <c r="BS149" s="180"/>
      <c r="BT149" s="180"/>
      <c r="BU149" s="180"/>
      <c r="BV149" s="180"/>
      <c r="BW149" s="180"/>
      <c r="BX149" s="180"/>
      <c r="BY149" s="180"/>
      <c r="BZ149" s="180"/>
      <c r="CA149" s="180"/>
      <c r="CB149" s="180"/>
      <c r="CC149" s="180"/>
      <c r="CD149" s="180"/>
      <c r="CE149" s="180"/>
      <c r="CF149" s="180"/>
      <c r="CG149" s="180"/>
      <c r="CH149" s="180"/>
      <c r="CI149" s="180"/>
      <c r="CJ149" s="180"/>
      <c r="CK149" s="180"/>
      <c r="CL149" s="180"/>
      <c r="CM149" s="180"/>
      <c r="CN149" s="180"/>
      <c r="CO149" s="180"/>
      <c r="CP149" s="180"/>
      <c r="CQ149" s="180"/>
      <c r="CR149" s="180"/>
      <c r="CS149" s="180"/>
      <c r="CT149" s="180"/>
      <c r="CU149" s="180"/>
      <c r="CV149" s="180"/>
      <c r="CW149" s="180"/>
      <c r="CX149" s="180"/>
      <c r="CY149" s="180"/>
      <c r="CZ149" s="180"/>
      <c r="DA149" s="180"/>
      <c r="DB149" s="180"/>
      <c r="DC149" s="180"/>
      <c r="DD149" s="180"/>
      <c r="DE149" s="180"/>
      <c r="DF149" s="180"/>
      <c r="DG149" s="180"/>
      <c r="DH149" s="180"/>
      <c r="DI149" s="180"/>
      <c r="DJ149" s="180"/>
      <c r="DK149" s="180"/>
      <c r="DL149" s="180"/>
      <c r="DM149" s="180"/>
      <c r="DN149" s="180"/>
      <c r="DO149" s="180"/>
      <c r="DP149" s="180"/>
      <c r="DQ149" s="180"/>
      <c r="DR149" s="180"/>
      <c r="DS149" s="180"/>
      <c r="DT149" s="180"/>
      <c r="DU149" s="180"/>
      <c r="DV149" s="180"/>
      <c r="DW149" s="180"/>
      <c r="DX149" s="180"/>
      <c r="DY149" s="180"/>
      <c r="DZ149" s="180"/>
      <c r="EA149" s="180"/>
      <c r="EB149" s="180"/>
      <c r="EC149" s="180"/>
      <c r="ED149" s="180"/>
      <c r="EE149" s="180"/>
      <c r="EF149" s="180"/>
      <c r="EG149" s="180"/>
      <c r="EH149" s="180"/>
      <c r="EI149" s="180"/>
      <c r="EJ149" s="180"/>
    </row>
    <row r="150" spans="1:140" x14ac:dyDescent="0.35">
      <c r="A150" s="180"/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  <c r="AS150" s="180"/>
      <c r="AT150" s="180"/>
      <c r="AU150" s="180"/>
      <c r="AV150" s="180"/>
      <c r="AW150" s="180"/>
      <c r="AX150" s="180"/>
      <c r="AY150" s="180"/>
      <c r="AZ150" s="180"/>
      <c r="BA150" s="180"/>
      <c r="BB150" s="180"/>
      <c r="BC150" s="180"/>
      <c r="BD150" s="180"/>
      <c r="BE150" s="180"/>
      <c r="BF150" s="180"/>
      <c r="BG150" s="180"/>
      <c r="BH150" s="180"/>
      <c r="BI150" s="180"/>
      <c r="BJ150" s="180"/>
      <c r="BK150" s="180"/>
      <c r="BL150" s="180"/>
      <c r="BM150" s="180"/>
      <c r="BN150" s="180"/>
      <c r="BO150" s="180"/>
      <c r="BP150" s="180"/>
      <c r="BQ150" s="180"/>
      <c r="BR150" s="180"/>
      <c r="BS150" s="180"/>
      <c r="BT150" s="180"/>
      <c r="BU150" s="180"/>
      <c r="BV150" s="180"/>
      <c r="BW150" s="180"/>
      <c r="BX150" s="180"/>
      <c r="BY150" s="180"/>
      <c r="BZ150" s="180"/>
      <c r="CA150" s="180"/>
      <c r="CB150" s="180"/>
      <c r="CC150" s="180"/>
      <c r="CD150" s="180"/>
      <c r="CE150" s="180"/>
      <c r="CF150" s="180"/>
      <c r="CG150" s="180"/>
      <c r="CH150" s="180"/>
      <c r="CI150" s="180"/>
      <c r="CJ150" s="180"/>
      <c r="CK150" s="180"/>
      <c r="CL150" s="180"/>
      <c r="CM150" s="180"/>
      <c r="CN150" s="180"/>
      <c r="CO150" s="180"/>
      <c r="CP150" s="180"/>
      <c r="CQ150" s="180"/>
      <c r="CR150" s="180"/>
      <c r="CS150" s="180"/>
      <c r="CT150" s="180"/>
      <c r="CU150" s="180"/>
      <c r="CV150" s="180"/>
      <c r="CW150" s="180"/>
      <c r="CX150" s="180"/>
      <c r="CY150" s="180"/>
      <c r="CZ150" s="180"/>
      <c r="DA150" s="180"/>
      <c r="DB150" s="180"/>
      <c r="DC150" s="180"/>
      <c r="DD150" s="180"/>
      <c r="DE150" s="180"/>
      <c r="DF150" s="180"/>
      <c r="DG150" s="180"/>
      <c r="DH150" s="180"/>
      <c r="DI150" s="180"/>
      <c r="DJ150" s="180"/>
      <c r="DK150" s="180"/>
      <c r="DL150" s="180"/>
      <c r="DM150" s="180"/>
      <c r="DN150" s="180"/>
      <c r="DO150" s="180"/>
      <c r="DP150" s="180"/>
      <c r="DQ150" s="180"/>
      <c r="DR150" s="180"/>
      <c r="DS150" s="180"/>
      <c r="DT150" s="180"/>
      <c r="DU150" s="180"/>
      <c r="DV150" s="180"/>
      <c r="DW150" s="180"/>
      <c r="DX150" s="180"/>
      <c r="DY150" s="180"/>
      <c r="DZ150" s="180"/>
      <c r="EA150" s="180"/>
      <c r="EB150" s="180"/>
      <c r="EC150" s="180"/>
      <c r="ED150" s="180"/>
      <c r="EE150" s="180"/>
      <c r="EF150" s="180"/>
      <c r="EG150" s="180"/>
      <c r="EH150" s="180"/>
      <c r="EI150" s="180"/>
      <c r="EJ150" s="180"/>
    </row>
    <row r="151" spans="1:140" x14ac:dyDescent="0.35">
      <c r="A151" s="180"/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  <c r="X151" s="180"/>
      <c r="Y151" s="18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  <c r="AS151" s="180"/>
      <c r="AT151" s="180"/>
      <c r="AU151" s="180"/>
      <c r="AV151" s="180"/>
      <c r="AW151" s="180"/>
      <c r="AX151" s="180"/>
      <c r="AY151" s="180"/>
      <c r="AZ151" s="180"/>
      <c r="BA151" s="180"/>
      <c r="BB151" s="180"/>
      <c r="BC151" s="180"/>
      <c r="BD151" s="180"/>
      <c r="BE151" s="180"/>
      <c r="BF151" s="180"/>
      <c r="BG151" s="180"/>
      <c r="BH151" s="180"/>
      <c r="BI151" s="180"/>
      <c r="BJ151" s="180"/>
      <c r="BK151" s="180"/>
      <c r="BL151" s="180"/>
      <c r="BM151" s="180"/>
      <c r="BN151" s="180"/>
      <c r="BO151" s="180"/>
      <c r="BP151" s="180"/>
      <c r="BQ151" s="180"/>
      <c r="BR151" s="180"/>
      <c r="BS151" s="180"/>
      <c r="BT151" s="180"/>
      <c r="BU151" s="180"/>
      <c r="BV151" s="180"/>
      <c r="BW151" s="180"/>
      <c r="BX151" s="180"/>
      <c r="BY151" s="180"/>
      <c r="BZ151" s="180"/>
      <c r="CA151" s="180"/>
      <c r="CB151" s="180"/>
      <c r="CC151" s="180"/>
      <c r="CD151" s="180"/>
      <c r="CE151" s="180"/>
      <c r="CF151" s="180"/>
      <c r="CG151" s="180"/>
      <c r="CH151" s="180"/>
      <c r="CI151" s="180"/>
      <c r="CJ151" s="180"/>
      <c r="CK151" s="180"/>
      <c r="CL151" s="180"/>
      <c r="CM151" s="180"/>
      <c r="CN151" s="180"/>
      <c r="CO151" s="180"/>
      <c r="CP151" s="180"/>
      <c r="CQ151" s="180"/>
      <c r="CR151" s="180"/>
      <c r="CS151" s="180"/>
      <c r="CT151" s="180"/>
      <c r="CU151" s="180"/>
      <c r="CV151" s="180"/>
      <c r="CW151" s="180"/>
      <c r="CX151" s="180"/>
      <c r="CY151" s="180"/>
      <c r="CZ151" s="180"/>
      <c r="DA151" s="180"/>
      <c r="DB151" s="180"/>
      <c r="DC151" s="180"/>
      <c r="DD151" s="180"/>
      <c r="DE151" s="180"/>
      <c r="DF151" s="180"/>
      <c r="DG151" s="180"/>
      <c r="DH151" s="180"/>
      <c r="DI151" s="180"/>
      <c r="DJ151" s="180"/>
      <c r="DK151" s="180"/>
      <c r="DL151" s="180"/>
      <c r="DM151" s="180"/>
      <c r="DN151" s="180"/>
      <c r="DO151" s="180"/>
      <c r="DP151" s="180"/>
      <c r="DQ151" s="180"/>
      <c r="DR151" s="180"/>
      <c r="DS151" s="180"/>
      <c r="DT151" s="180"/>
      <c r="DU151" s="180"/>
      <c r="DV151" s="180"/>
      <c r="DW151" s="180"/>
      <c r="DX151" s="180"/>
      <c r="DY151" s="180"/>
      <c r="DZ151" s="180"/>
      <c r="EA151" s="180"/>
      <c r="EB151" s="180"/>
      <c r="EC151" s="180"/>
      <c r="ED151" s="180"/>
      <c r="EE151" s="180"/>
      <c r="EF151" s="180"/>
      <c r="EG151" s="180"/>
      <c r="EH151" s="180"/>
      <c r="EI151" s="180"/>
      <c r="EJ151" s="180"/>
    </row>
    <row r="152" spans="1:140" x14ac:dyDescent="0.35">
      <c r="A152" s="180"/>
      <c r="B152" s="180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  <c r="AS152" s="180"/>
      <c r="AT152" s="180"/>
      <c r="AU152" s="180"/>
      <c r="AV152" s="180"/>
      <c r="AW152" s="180"/>
      <c r="AX152" s="180"/>
      <c r="AY152" s="180"/>
      <c r="AZ152" s="180"/>
      <c r="BA152" s="180"/>
      <c r="BB152" s="180"/>
      <c r="BC152" s="180"/>
      <c r="BD152" s="180"/>
      <c r="BE152" s="180"/>
      <c r="BF152" s="180"/>
      <c r="BG152" s="180"/>
      <c r="BH152" s="180"/>
      <c r="BI152" s="180"/>
      <c r="BJ152" s="180"/>
      <c r="BK152" s="180"/>
      <c r="BL152" s="180"/>
      <c r="BM152" s="180"/>
      <c r="BN152" s="180"/>
      <c r="BO152" s="180"/>
      <c r="BP152" s="180"/>
      <c r="BQ152" s="180"/>
      <c r="BR152" s="180"/>
      <c r="BS152" s="180"/>
      <c r="BT152" s="180"/>
      <c r="BU152" s="180"/>
      <c r="BV152" s="180"/>
      <c r="BW152" s="180"/>
      <c r="BX152" s="180"/>
      <c r="BY152" s="180"/>
      <c r="BZ152" s="180"/>
      <c r="CA152" s="180"/>
      <c r="CB152" s="180"/>
      <c r="CC152" s="180"/>
      <c r="CD152" s="180"/>
      <c r="CE152" s="180"/>
      <c r="CF152" s="180"/>
      <c r="CG152" s="180"/>
      <c r="CH152" s="180"/>
      <c r="CI152" s="180"/>
      <c r="CJ152" s="180"/>
      <c r="CK152" s="180"/>
      <c r="CL152" s="180"/>
      <c r="CM152" s="180"/>
      <c r="CN152" s="180"/>
      <c r="CO152" s="180"/>
      <c r="CP152" s="180"/>
      <c r="CQ152" s="180"/>
      <c r="CR152" s="180"/>
      <c r="CS152" s="180"/>
      <c r="CT152" s="180"/>
      <c r="CU152" s="180"/>
      <c r="CV152" s="180"/>
      <c r="CW152" s="180"/>
      <c r="CX152" s="180"/>
      <c r="CY152" s="180"/>
      <c r="CZ152" s="180"/>
      <c r="DA152" s="180"/>
      <c r="DB152" s="180"/>
      <c r="DC152" s="180"/>
      <c r="DD152" s="180"/>
      <c r="DE152" s="180"/>
      <c r="DF152" s="180"/>
      <c r="DG152" s="180"/>
      <c r="DH152" s="180"/>
      <c r="DI152" s="180"/>
      <c r="DJ152" s="180"/>
      <c r="DK152" s="180"/>
      <c r="DL152" s="180"/>
      <c r="DM152" s="180"/>
      <c r="DN152" s="180"/>
      <c r="DO152" s="180"/>
      <c r="DP152" s="180"/>
      <c r="DQ152" s="180"/>
      <c r="DR152" s="180"/>
      <c r="DS152" s="180"/>
      <c r="DT152" s="180"/>
      <c r="DU152" s="180"/>
      <c r="DV152" s="180"/>
      <c r="DW152" s="180"/>
      <c r="DX152" s="180"/>
      <c r="DY152" s="180"/>
      <c r="DZ152" s="180"/>
      <c r="EA152" s="180"/>
      <c r="EB152" s="180"/>
      <c r="EC152" s="180"/>
      <c r="ED152" s="180"/>
      <c r="EE152" s="180"/>
      <c r="EF152" s="180"/>
      <c r="EG152" s="180"/>
      <c r="EH152" s="180"/>
      <c r="EI152" s="180"/>
      <c r="EJ152" s="180"/>
    </row>
    <row r="153" spans="1:140" x14ac:dyDescent="0.35">
      <c r="A153" s="180"/>
      <c r="B153" s="180"/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0"/>
      <c r="Y153" s="18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  <c r="AS153" s="180"/>
      <c r="AT153" s="180"/>
      <c r="AU153" s="180"/>
      <c r="AV153" s="180"/>
      <c r="AW153" s="180"/>
      <c r="AX153" s="180"/>
      <c r="AY153" s="180"/>
      <c r="AZ153" s="180"/>
      <c r="BA153" s="180"/>
      <c r="BB153" s="180"/>
      <c r="BC153" s="180"/>
      <c r="BD153" s="180"/>
      <c r="BE153" s="180"/>
      <c r="BF153" s="180"/>
      <c r="BG153" s="180"/>
      <c r="BH153" s="180"/>
      <c r="BI153" s="180"/>
      <c r="BJ153" s="180"/>
      <c r="BK153" s="180"/>
      <c r="BL153" s="180"/>
      <c r="BM153" s="180"/>
      <c r="BN153" s="180"/>
      <c r="BO153" s="180"/>
      <c r="BP153" s="180"/>
      <c r="BQ153" s="180"/>
      <c r="BR153" s="180"/>
      <c r="BS153" s="180"/>
      <c r="BT153" s="180"/>
      <c r="BU153" s="180"/>
      <c r="BV153" s="180"/>
      <c r="BW153" s="180"/>
      <c r="BX153" s="180"/>
      <c r="BY153" s="180"/>
      <c r="BZ153" s="180"/>
      <c r="CA153" s="180"/>
      <c r="CB153" s="180"/>
      <c r="CC153" s="180"/>
      <c r="CD153" s="180"/>
      <c r="CE153" s="180"/>
      <c r="CF153" s="180"/>
      <c r="CG153" s="180"/>
      <c r="CH153" s="180"/>
      <c r="CI153" s="180"/>
      <c r="CJ153" s="180"/>
      <c r="CK153" s="180"/>
      <c r="CL153" s="180"/>
      <c r="CM153" s="180"/>
      <c r="CN153" s="180"/>
      <c r="CO153" s="180"/>
      <c r="CP153" s="180"/>
      <c r="CQ153" s="180"/>
      <c r="CR153" s="180"/>
      <c r="CS153" s="180"/>
      <c r="CT153" s="180"/>
      <c r="CU153" s="180"/>
      <c r="CV153" s="180"/>
      <c r="CW153" s="180"/>
      <c r="CX153" s="180"/>
      <c r="CY153" s="180"/>
      <c r="CZ153" s="180"/>
      <c r="DA153" s="180"/>
      <c r="DB153" s="180"/>
      <c r="DC153" s="180"/>
      <c r="DD153" s="180"/>
      <c r="DE153" s="180"/>
      <c r="DF153" s="180"/>
      <c r="DG153" s="180"/>
      <c r="DH153" s="180"/>
      <c r="DI153" s="180"/>
      <c r="DJ153" s="180"/>
      <c r="DK153" s="180"/>
      <c r="DL153" s="180"/>
      <c r="DM153" s="180"/>
      <c r="DN153" s="180"/>
      <c r="DO153" s="180"/>
      <c r="DP153" s="180"/>
      <c r="DQ153" s="180"/>
      <c r="DR153" s="180"/>
      <c r="DS153" s="180"/>
      <c r="DT153" s="180"/>
      <c r="DU153" s="180"/>
      <c r="DV153" s="180"/>
      <c r="DW153" s="180"/>
      <c r="DX153" s="180"/>
      <c r="DY153" s="180"/>
      <c r="DZ153" s="180"/>
      <c r="EA153" s="180"/>
      <c r="EB153" s="180"/>
      <c r="EC153" s="180"/>
      <c r="ED153" s="180"/>
      <c r="EE153" s="180"/>
      <c r="EF153" s="180"/>
      <c r="EG153" s="180"/>
      <c r="EH153" s="180"/>
      <c r="EI153" s="180"/>
      <c r="EJ153" s="180"/>
    </row>
    <row r="154" spans="1:140" x14ac:dyDescent="0.35">
      <c r="A154" s="180"/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  <c r="AS154" s="180"/>
      <c r="AT154" s="180"/>
      <c r="AU154" s="180"/>
      <c r="AV154" s="180"/>
      <c r="AW154" s="180"/>
      <c r="AX154" s="180"/>
      <c r="AY154" s="180"/>
      <c r="AZ154" s="180"/>
      <c r="BA154" s="180"/>
      <c r="BB154" s="180"/>
      <c r="BC154" s="180"/>
      <c r="BD154" s="180"/>
      <c r="BE154" s="180"/>
      <c r="BF154" s="180"/>
      <c r="BG154" s="180"/>
      <c r="BH154" s="180"/>
      <c r="BI154" s="180"/>
      <c r="BJ154" s="180"/>
      <c r="BK154" s="180"/>
      <c r="BL154" s="180"/>
      <c r="BM154" s="180"/>
      <c r="BN154" s="180"/>
      <c r="BO154" s="180"/>
      <c r="BP154" s="180"/>
      <c r="BQ154" s="180"/>
      <c r="BR154" s="180"/>
      <c r="BS154" s="180"/>
      <c r="BT154" s="180"/>
      <c r="BU154" s="180"/>
      <c r="BV154" s="180"/>
      <c r="BW154" s="180"/>
      <c r="BX154" s="180"/>
      <c r="BY154" s="180"/>
      <c r="BZ154" s="180"/>
      <c r="CA154" s="180"/>
      <c r="CB154" s="180"/>
      <c r="CC154" s="180"/>
      <c r="CD154" s="180"/>
      <c r="CE154" s="180"/>
      <c r="CF154" s="180"/>
      <c r="CG154" s="180"/>
      <c r="CH154" s="180"/>
      <c r="CI154" s="180"/>
      <c r="CJ154" s="180"/>
      <c r="CK154" s="180"/>
      <c r="CL154" s="180"/>
      <c r="CM154" s="180"/>
      <c r="CN154" s="180"/>
      <c r="CO154" s="180"/>
      <c r="CP154" s="180"/>
      <c r="CQ154" s="180"/>
      <c r="CR154" s="180"/>
      <c r="CS154" s="180"/>
      <c r="CT154" s="180"/>
      <c r="CU154" s="180"/>
      <c r="CV154" s="180"/>
      <c r="CW154" s="180"/>
      <c r="CX154" s="180"/>
      <c r="CY154" s="180"/>
      <c r="CZ154" s="180"/>
      <c r="DA154" s="180"/>
      <c r="DB154" s="180"/>
      <c r="DC154" s="180"/>
      <c r="DD154" s="180"/>
      <c r="DE154" s="180"/>
      <c r="DF154" s="180"/>
      <c r="DG154" s="180"/>
      <c r="DH154" s="180"/>
      <c r="DI154" s="180"/>
      <c r="DJ154" s="180"/>
      <c r="DK154" s="180"/>
      <c r="DL154" s="180"/>
      <c r="DM154" s="180"/>
      <c r="DN154" s="180"/>
      <c r="DO154" s="180"/>
      <c r="DP154" s="180"/>
      <c r="DQ154" s="180"/>
      <c r="DR154" s="180"/>
      <c r="DS154" s="180"/>
      <c r="DT154" s="180"/>
      <c r="DU154" s="180"/>
      <c r="DV154" s="180"/>
      <c r="DW154" s="180"/>
      <c r="DX154" s="180"/>
      <c r="DY154" s="180"/>
      <c r="DZ154" s="180"/>
      <c r="EA154" s="180"/>
      <c r="EB154" s="180"/>
      <c r="EC154" s="180"/>
      <c r="ED154" s="180"/>
      <c r="EE154" s="180"/>
      <c r="EF154" s="180"/>
      <c r="EG154" s="180"/>
      <c r="EH154" s="180"/>
      <c r="EI154" s="180"/>
      <c r="EJ154" s="180"/>
    </row>
    <row r="155" spans="1:140" x14ac:dyDescent="0.35">
      <c r="A155" s="180"/>
      <c r="B155" s="180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  <c r="AS155" s="180"/>
      <c r="AT155" s="180"/>
      <c r="AU155" s="180"/>
      <c r="AV155" s="180"/>
      <c r="AW155" s="180"/>
      <c r="AX155" s="180"/>
      <c r="AY155" s="180"/>
      <c r="AZ155" s="180"/>
      <c r="BA155" s="180"/>
      <c r="BB155" s="180"/>
      <c r="BC155" s="180"/>
      <c r="BD155" s="180"/>
      <c r="BE155" s="180"/>
      <c r="BF155" s="180"/>
      <c r="BG155" s="180"/>
      <c r="BH155" s="180"/>
      <c r="BI155" s="180"/>
      <c r="BJ155" s="180"/>
      <c r="BK155" s="180"/>
      <c r="BL155" s="180"/>
      <c r="BM155" s="180"/>
      <c r="BN155" s="180"/>
      <c r="BO155" s="180"/>
      <c r="BP155" s="180"/>
      <c r="BQ155" s="180"/>
      <c r="BR155" s="180"/>
      <c r="BS155" s="180"/>
      <c r="BT155" s="180"/>
      <c r="BU155" s="180"/>
      <c r="BV155" s="180"/>
      <c r="BW155" s="180"/>
      <c r="BX155" s="180"/>
      <c r="BY155" s="180"/>
      <c r="BZ155" s="180"/>
      <c r="CA155" s="180"/>
      <c r="CB155" s="180"/>
      <c r="CC155" s="180"/>
      <c r="CD155" s="180"/>
      <c r="CE155" s="180"/>
      <c r="CF155" s="180"/>
      <c r="CG155" s="180"/>
      <c r="CH155" s="180"/>
      <c r="CI155" s="180"/>
      <c r="CJ155" s="180"/>
      <c r="CK155" s="180"/>
      <c r="CL155" s="180"/>
      <c r="CM155" s="180"/>
      <c r="CN155" s="180"/>
      <c r="CO155" s="180"/>
      <c r="CP155" s="180"/>
      <c r="CQ155" s="180"/>
      <c r="CR155" s="180"/>
      <c r="CS155" s="180"/>
      <c r="CT155" s="180"/>
      <c r="CU155" s="180"/>
      <c r="CV155" s="180"/>
      <c r="CW155" s="180"/>
      <c r="CX155" s="180"/>
      <c r="CY155" s="180"/>
      <c r="CZ155" s="180"/>
      <c r="DA155" s="180"/>
      <c r="DB155" s="180"/>
      <c r="DC155" s="180"/>
      <c r="DD155" s="180"/>
      <c r="DE155" s="180"/>
      <c r="DF155" s="180"/>
      <c r="DG155" s="180"/>
      <c r="DH155" s="180"/>
      <c r="DI155" s="180"/>
      <c r="DJ155" s="180"/>
      <c r="DK155" s="180"/>
      <c r="DL155" s="180"/>
      <c r="DM155" s="180"/>
      <c r="DN155" s="180"/>
      <c r="DO155" s="180"/>
      <c r="DP155" s="180"/>
      <c r="DQ155" s="180"/>
      <c r="DR155" s="180"/>
      <c r="DS155" s="180"/>
      <c r="DT155" s="180"/>
      <c r="DU155" s="180"/>
      <c r="DV155" s="180"/>
      <c r="DW155" s="180"/>
      <c r="DX155" s="180"/>
      <c r="DY155" s="180"/>
      <c r="DZ155" s="180"/>
      <c r="EA155" s="180"/>
      <c r="EB155" s="180"/>
      <c r="EC155" s="180"/>
      <c r="ED155" s="180"/>
      <c r="EE155" s="180"/>
      <c r="EF155" s="180"/>
      <c r="EG155" s="180"/>
      <c r="EH155" s="180"/>
      <c r="EI155" s="180"/>
      <c r="EJ155" s="180"/>
    </row>
    <row r="156" spans="1:140" x14ac:dyDescent="0.35">
      <c r="A156" s="180"/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  <c r="AS156" s="180"/>
      <c r="AT156" s="180"/>
      <c r="AU156" s="180"/>
      <c r="AV156" s="180"/>
      <c r="AW156" s="180"/>
      <c r="AX156" s="180"/>
      <c r="AY156" s="180"/>
      <c r="AZ156" s="180"/>
      <c r="BA156" s="180"/>
      <c r="BB156" s="180"/>
      <c r="BC156" s="180"/>
      <c r="BD156" s="180"/>
      <c r="BE156" s="180"/>
      <c r="BF156" s="180"/>
      <c r="BG156" s="180"/>
      <c r="BH156" s="180"/>
      <c r="BI156" s="180"/>
      <c r="BJ156" s="180"/>
      <c r="BK156" s="180"/>
      <c r="BL156" s="180"/>
      <c r="BM156" s="180"/>
      <c r="BN156" s="180"/>
      <c r="BO156" s="180"/>
      <c r="BP156" s="180"/>
      <c r="BQ156" s="180"/>
      <c r="BR156" s="180"/>
      <c r="BS156" s="180"/>
      <c r="BT156" s="180"/>
      <c r="BU156" s="180"/>
      <c r="BV156" s="180"/>
      <c r="BW156" s="180"/>
      <c r="BX156" s="180"/>
      <c r="BY156" s="180"/>
      <c r="BZ156" s="180"/>
      <c r="CA156" s="180"/>
      <c r="CB156" s="180"/>
      <c r="CC156" s="180"/>
      <c r="CD156" s="180"/>
      <c r="CE156" s="180"/>
      <c r="CF156" s="180"/>
      <c r="CG156" s="180"/>
      <c r="CH156" s="180"/>
      <c r="CI156" s="180"/>
      <c r="CJ156" s="180"/>
      <c r="CK156" s="180"/>
      <c r="CL156" s="180"/>
      <c r="CM156" s="180"/>
      <c r="CN156" s="180"/>
      <c r="CO156" s="180"/>
      <c r="CP156" s="180"/>
      <c r="CQ156" s="180"/>
      <c r="CR156" s="180"/>
      <c r="CS156" s="180"/>
      <c r="CT156" s="180"/>
      <c r="CU156" s="180"/>
      <c r="CV156" s="180"/>
      <c r="CW156" s="180"/>
      <c r="CX156" s="180"/>
      <c r="CY156" s="180"/>
      <c r="CZ156" s="180"/>
      <c r="DA156" s="180"/>
      <c r="DB156" s="180"/>
      <c r="DC156" s="180"/>
      <c r="DD156" s="180"/>
      <c r="DE156" s="180"/>
      <c r="DF156" s="180"/>
      <c r="DG156" s="180"/>
      <c r="DH156" s="180"/>
      <c r="DI156" s="180"/>
      <c r="DJ156" s="180"/>
      <c r="DK156" s="180"/>
      <c r="DL156" s="180"/>
      <c r="DM156" s="180"/>
      <c r="DN156" s="180"/>
      <c r="DO156" s="180"/>
      <c r="DP156" s="180"/>
      <c r="DQ156" s="180"/>
      <c r="DR156" s="180"/>
      <c r="DS156" s="180"/>
      <c r="DT156" s="180"/>
      <c r="DU156" s="180"/>
      <c r="DV156" s="180"/>
      <c r="DW156" s="180"/>
      <c r="DX156" s="180"/>
      <c r="DY156" s="180"/>
      <c r="DZ156" s="180"/>
      <c r="EA156" s="180"/>
      <c r="EB156" s="180"/>
      <c r="EC156" s="180"/>
      <c r="ED156" s="180"/>
      <c r="EE156" s="180"/>
      <c r="EF156" s="180"/>
      <c r="EG156" s="180"/>
      <c r="EH156" s="180"/>
      <c r="EI156" s="180"/>
      <c r="EJ156" s="180"/>
    </row>
    <row r="157" spans="1:140" x14ac:dyDescent="0.35">
      <c r="A157" s="180"/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  <c r="AS157" s="180"/>
      <c r="AT157" s="180"/>
      <c r="AU157" s="180"/>
      <c r="AV157" s="180"/>
      <c r="AW157" s="180"/>
      <c r="AX157" s="180"/>
      <c r="AY157" s="180"/>
      <c r="AZ157" s="180"/>
      <c r="BA157" s="180"/>
      <c r="BB157" s="180"/>
      <c r="BC157" s="180"/>
      <c r="BD157" s="180"/>
      <c r="BE157" s="180"/>
      <c r="BF157" s="180"/>
      <c r="BG157" s="180"/>
      <c r="BH157" s="180"/>
      <c r="BI157" s="180"/>
      <c r="BJ157" s="180"/>
      <c r="BK157" s="180"/>
      <c r="BL157" s="180"/>
      <c r="BM157" s="180"/>
      <c r="BN157" s="180"/>
      <c r="BO157" s="180"/>
      <c r="BP157" s="180"/>
      <c r="BQ157" s="180"/>
      <c r="BR157" s="180"/>
      <c r="BS157" s="180"/>
      <c r="BT157" s="180"/>
      <c r="BU157" s="180"/>
      <c r="BV157" s="180"/>
      <c r="BW157" s="180"/>
      <c r="BX157" s="180"/>
      <c r="BY157" s="180"/>
      <c r="BZ157" s="180"/>
      <c r="CA157" s="180"/>
      <c r="CB157" s="180"/>
      <c r="CC157" s="180"/>
      <c r="CD157" s="180"/>
      <c r="CE157" s="180"/>
      <c r="CF157" s="180"/>
      <c r="CG157" s="180"/>
      <c r="CH157" s="180"/>
      <c r="CI157" s="180"/>
      <c r="CJ157" s="180"/>
      <c r="CK157" s="180"/>
      <c r="CL157" s="180"/>
      <c r="CM157" s="180"/>
      <c r="CN157" s="180"/>
      <c r="CO157" s="180"/>
      <c r="CP157" s="180"/>
      <c r="CQ157" s="180"/>
      <c r="CR157" s="180"/>
      <c r="CS157" s="180"/>
      <c r="CT157" s="180"/>
      <c r="CU157" s="180"/>
      <c r="CV157" s="180"/>
      <c r="CW157" s="180"/>
      <c r="CX157" s="180"/>
      <c r="CY157" s="180"/>
      <c r="CZ157" s="180"/>
      <c r="DA157" s="180"/>
      <c r="DB157" s="180"/>
      <c r="DC157" s="180"/>
      <c r="DD157" s="180"/>
      <c r="DE157" s="180"/>
      <c r="DF157" s="180"/>
      <c r="DG157" s="180"/>
      <c r="DH157" s="180"/>
      <c r="DI157" s="180"/>
      <c r="DJ157" s="180"/>
      <c r="DK157" s="180"/>
      <c r="DL157" s="180"/>
      <c r="DM157" s="180"/>
      <c r="DN157" s="180"/>
      <c r="DO157" s="180"/>
      <c r="DP157" s="180"/>
      <c r="DQ157" s="180"/>
      <c r="DR157" s="180"/>
      <c r="DS157" s="180"/>
      <c r="DT157" s="180"/>
      <c r="DU157" s="180"/>
      <c r="DV157" s="180"/>
      <c r="DW157" s="180"/>
      <c r="DX157" s="180"/>
      <c r="DY157" s="180"/>
      <c r="DZ157" s="180"/>
      <c r="EA157" s="180"/>
      <c r="EB157" s="180"/>
      <c r="EC157" s="180"/>
      <c r="ED157" s="180"/>
      <c r="EE157" s="180"/>
      <c r="EF157" s="180"/>
      <c r="EG157" s="180"/>
      <c r="EH157" s="180"/>
      <c r="EI157" s="180"/>
      <c r="EJ157" s="180"/>
    </row>
    <row r="158" spans="1:140" x14ac:dyDescent="0.35">
      <c r="A158" s="180"/>
      <c r="B158" s="180"/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  <c r="AS158" s="180"/>
      <c r="AT158" s="180"/>
      <c r="AU158" s="180"/>
      <c r="AV158" s="180"/>
      <c r="AW158" s="180"/>
      <c r="AX158" s="180"/>
      <c r="AY158" s="180"/>
      <c r="AZ158" s="180"/>
      <c r="BA158" s="180"/>
      <c r="BB158" s="180"/>
      <c r="BC158" s="180"/>
      <c r="BD158" s="180"/>
      <c r="BE158" s="180"/>
      <c r="BF158" s="180"/>
      <c r="BG158" s="180"/>
      <c r="BH158" s="180"/>
      <c r="BI158" s="180"/>
      <c r="BJ158" s="180"/>
      <c r="BK158" s="180"/>
      <c r="BL158" s="180"/>
      <c r="BM158" s="180"/>
      <c r="BN158" s="180"/>
      <c r="BO158" s="180"/>
      <c r="BP158" s="180"/>
      <c r="BQ158" s="180"/>
      <c r="BR158" s="180"/>
      <c r="BS158" s="180"/>
      <c r="BT158" s="180"/>
      <c r="BU158" s="180"/>
      <c r="BV158" s="180"/>
      <c r="BW158" s="180"/>
      <c r="BX158" s="180"/>
      <c r="BY158" s="180"/>
      <c r="BZ158" s="180"/>
      <c r="CA158" s="180"/>
      <c r="CB158" s="180"/>
      <c r="CC158" s="180"/>
      <c r="CD158" s="180"/>
      <c r="CE158" s="180"/>
      <c r="CF158" s="180"/>
      <c r="CG158" s="180"/>
      <c r="CH158" s="180"/>
      <c r="CI158" s="180"/>
      <c r="CJ158" s="180"/>
      <c r="CK158" s="180"/>
      <c r="CL158" s="180"/>
      <c r="CM158" s="180"/>
      <c r="CN158" s="180"/>
      <c r="CO158" s="180"/>
      <c r="CP158" s="180"/>
      <c r="CQ158" s="180"/>
      <c r="CR158" s="180"/>
      <c r="CS158" s="180"/>
      <c r="CT158" s="180"/>
      <c r="CU158" s="180"/>
      <c r="CV158" s="180"/>
      <c r="CW158" s="180"/>
      <c r="CX158" s="180"/>
      <c r="CY158" s="180"/>
      <c r="CZ158" s="180"/>
      <c r="DA158" s="180"/>
      <c r="DB158" s="180"/>
      <c r="DC158" s="180"/>
      <c r="DD158" s="180"/>
      <c r="DE158" s="180"/>
      <c r="DF158" s="180"/>
      <c r="DG158" s="180"/>
      <c r="DH158" s="180"/>
      <c r="DI158" s="180"/>
      <c r="DJ158" s="180"/>
      <c r="DK158" s="180"/>
      <c r="DL158" s="180"/>
      <c r="DM158" s="180"/>
      <c r="DN158" s="180"/>
      <c r="DO158" s="180"/>
      <c r="DP158" s="180"/>
      <c r="DQ158" s="180"/>
      <c r="DR158" s="180"/>
      <c r="DS158" s="180"/>
      <c r="DT158" s="180"/>
      <c r="DU158" s="180"/>
      <c r="DV158" s="180"/>
      <c r="DW158" s="180"/>
      <c r="DX158" s="180"/>
      <c r="DY158" s="180"/>
      <c r="DZ158" s="180"/>
      <c r="EA158" s="180"/>
      <c r="EB158" s="180"/>
      <c r="EC158" s="180"/>
      <c r="ED158" s="180"/>
      <c r="EE158" s="180"/>
      <c r="EF158" s="180"/>
      <c r="EG158" s="180"/>
      <c r="EH158" s="180"/>
      <c r="EI158" s="180"/>
      <c r="EJ158" s="180"/>
    </row>
    <row r="159" spans="1:140" x14ac:dyDescent="0.35">
      <c r="A159" s="180"/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180"/>
      <c r="X159" s="180"/>
      <c r="Y159" s="18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  <c r="AS159" s="180"/>
      <c r="AT159" s="180"/>
      <c r="AU159" s="180"/>
      <c r="AV159" s="180"/>
      <c r="AW159" s="180"/>
      <c r="AX159" s="180"/>
      <c r="AY159" s="180"/>
      <c r="AZ159" s="180"/>
      <c r="BA159" s="180"/>
      <c r="BB159" s="180"/>
      <c r="BC159" s="180"/>
      <c r="BD159" s="180"/>
      <c r="BE159" s="180"/>
      <c r="BF159" s="180"/>
      <c r="BG159" s="180"/>
      <c r="BH159" s="180"/>
      <c r="BI159" s="180"/>
      <c r="BJ159" s="180"/>
      <c r="BK159" s="180"/>
      <c r="BL159" s="180"/>
      <c r="BM159" s="180"/>
      <c r="BN159" s="180"/>
      <c r="BO159" s="180"/>
      <c r="BP159" s="180"/>
      <c r="BQ159" s="180"/>
      <c r="BR159" s="180"/>
      <c r="BS159" s="180"/>
      <c r="BT159" s="180"/>
      <c r="BU159" s="180"/>
      <c r="BV159" s="180"/>
      <c r="BW159" s="180"/>
      <c r="BX159" s="180"/>
      <c r="BY159" s="180"/>
      <c r="BZ159" s="180"/>
      <c r="CA159" s="180"/>
      <c r="CB159" s="180"/>
      <c r="CC159" s="180"/>
      <c r="CD159" s="180"/>
      <c r="CE159" s="180"/>
      <c r="CF159" s="180"/>
      <c r="CG159" s="180"/>
      <c r="CH159" s="180"/>
      <c r="CI159" s="180"/>
      <c r="CJ159" s="180"/>
      <c r="CK159" s="180"/>
      <c r="CL159" s="180"/>
      <c r="CM159" s="180"/>
      <c r="CN159" s="180"/>
      <c r="CO159" s="180"/>
      <c r="CP159" s="180"/>
      <c r="CQ159" s="180"/>
      <c r="CR159" s="180"/>
      <c r="CS159" s="180"/>
      <c r="CT159" s="180"/>
      <c r="CU159" s="180"/>
      <c r="CV159" s="180"/>
      <c r="CW159" s="180"/>
      <c r="CX159" s="180"/>
      <c r="CY159" s="180"/>
      <c r="CZ159" s="180"/>
      <c r="DA159" s="180"/>
      <c r="DB159" s="180"/>
      <c r="DC159" s="180"/>
      <c r="DD159" s="180"/>
      <c r="DE159" s="180"/>
      <c r="DF159" s="180"/>
      <c r="DG159" s="180"/>
      <c r="DH159" s="180"/>
      <c r="DI159" s="180"/>
      <c r="DJ159" s="180"/>
      <c r="DK159" s="180"/>
      <c r="DL159" s="180"/>
      <c r="DM159" s="180"/>
      <c r="DN159" s="180"/>
      <c r="DO159" s="180"/>
      <c r="DP159" s="180"/>
      <c r="DQ159" s="180"/>
      <c r="DR159" s="180"/>
      <c r="DS159" s="180"/>
      <c r="DT159" s="180"/>
      <c r="DU159" s="180"/>
      <c r="DV159" s="180"/>
      <c r="DW159" s="180"/>
      <c r="DX159" s="180"/>
      <c r="DY159" s="180"/>
      <c r="DZ159" s="180"/>
      <c r="EA159" s="180"/>
      <c r="EB159" s="180"/>
      <c r="EC159" s="180"/>
      <c r="ED159" s="180"/>
      <c r="EE159" s="180"/>
      <c r="EF159" s="180"/>
      <c r="EG159" s="180"/>
      <c r="EH159" s="180"/>
      <c r="EI159" s="180"/>
      <c r="EJ159" s="180"/>
    </row>
    <row r="160" spans="1:140" x14ac:dyDescent="0.35">
      <c r="A160" s="180"/>
      <c r="B160" s="180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  <c r="W160" s="180"/>
      <c r="X160" s="180"/>
      <c r="Y160" s="18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  <c r="AS160" s="180"/>
      <c r="AT160" s="180"/>
      <c r="AU160" s="180"/>
      <c r="AV160" s="180"/>
      <c r="AW160" s="180"/>
      <c r="AX160" s="180"/>
      <c r="AY160" s="180"/>
      <c r="AZ160" s="180"/>
      <c r="BA160" s="180"/>
      <c r="BB160" s="180"/>
      <c r="BC160" s="180"/>
      <c r="BD160" s="180"/>
      <c r="BE160" s="180"/>
      <c r="BF160" s="180"/>
      <c r="BG160" s="180"/>
      <c r="BH160" s="180"/>
      <c r="BI160" s="180"/>
      <c r="BJ160" s="180"/>
      <c r="BK160" s="180"/>
      <c r="BL160" s="180"/>
      <c r="BM160" s="180"/>
      <c r="BN160" s="180"/>
      <c r="BO160" s="180"/>
      <c r="BP160" s="180"/>
      <c r="BQ160" s="180"/>
      <c r="BR160" s="180"/>
      <c r="BS160" s="180"/>
      <c r="BT160" s="180"/>
      <c r="BU160" s="180"/>
      <c r="BV160" s="180"/>
      <c r="BW160" s="180"/>
      <c r="BX160" s="180"/>
      <c r="BY160" s="180"/>
      <c r="BZ160" s="180"/>
      <c r="CA160" s="180"/>
      <c r="CB160" s="180"/>
      <c r="CC160" s="180"/>
      <c r="CD160" s="180"/>
      <c r="CE160" s="180"/>
      <c r="CF160" s="180"/>
      <c r="CG160" s="180"/>
      <c r="CH160" s="180"/>
      <c r="CI160" s="180"/>
      <c r="CJ160" s="180"/>
      <c r="CK160" s="180"/>
      <c r="CL160" s="180"/>
      <c r="CM160" s="180"/>
      <c r="CN160" s="180"/>
      <c r="CO160" s="180"/>
      <c r="CP160" s="180"/>
      <c r="CQ160" s="180"/>
      <c r="CR160" s="180"/>
      <c r="CS160" s="180"/>
      <c r="CT160" s="180"/>
      <c r="CU160" s="180"/>
      <c r="CV160" s="180"/>
      <c r="CW160" s="180"/>
      <c r="CX160" s="180"/>
      <c r="CY160" s="180"/>
      <c r="CZ160" s="180"/>
      <c r="DA160" s="180"/>
      <c r="DB160" s="180"/>
      <c r="DC160" s="180"/>
      <c r="DD160" s="180"/>
      <c r="DE160" s="180"/>
      <c r="DF160" s="180"/>
      <c r="DG160" s="180"/>
      <c r="DH160" s="180"/>
      <c r="DI160" s="180"/>
      <c r="DJ160" s="180"/>
      <c r="DK160" s="180"/>
      <c r="DL160" s="180"/>
      <c r="DM160" s="180"/>
      <c r="DN160" s="180"/>
      <c r="DO160" s="180"/>
      <c r="DP160" s="180"/>
      <c r="DQ160" s="180"/>
      <c r="DR160" s="180"/>
      <c r="DS160" s="180"/>
      <c r="DT160" s="180"/>
      <c r="DU160" s="180"/>
      <c r="DV160" s="180"/>
      <c r="DW160" s="180"/>
      <c r="DX160" s="180"/>
      <c r="DY160" s="180"/>
      <c r="DZ160" s="180"/>
      <c r="EA160" s="180"/>
      <c r="EB160" s="180"/>
      <c r="EC160" s="180"/>
      <c r="ED160" s="180"/>
      <c r="EE160" s="180"/>
      <c r="EF160" s="180"/>
      <c r="EG160" s="180"/>
      <c r="EH160" s="180"/>
      <c r="EI160" s="180"/>
      <c r="EJ160" s="180"/>
    </row>
    <row r="161" spans="1:140" x14ac:dyDescent="0.35">
      <c r="A161" s="180"/>
      <c r="B161" s="180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  <c r="X161" s="180"/>
      <c r="Y161" s="18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  <c r="AS161" s="180"/>
      <c r="AT161" s="180"/>
      <c r="AU161" s="180"/>
      <c r="AV161" s="180"/>
      <c r="AW161" s="180"/>
      <c r="AX161" s="180"/>
      <c r="AY161" s="180"/>
      <c r="AZ161" s="180"/>
      <c r="BA161" s="180"/>
      <c r="BB161" s="180"/>
      <c r="BC161" s="180"/>
      <c r="BD161" s="180"/>
      <c r="BE161" s="180"/>
      <c r="BF161" s="180"/>
      <c r="BG161" s="180"/>
      <c r="BH161" s="180"/>
      <c r="BI161" s="180"/>
      <c r="BJ161" s="180"/>
      <c r="BK161" s="180"/>
      <c r="BL161" s="180"/>
      <c r="BM161" s="180"/>
      <c r="BN161" s="180"/>
      <c r="BO161" s="180"/>
      <c r="BP161" s="180"/>
      <c r="BQ161" s="180"/>
      <c r="BR161" s="180"/>
      <c r="BS161" s="180"/>
      <c r="BT161" s="180"/>
      <c r="BU161" s="180"/>
      <c r="BV161" s="180"/>
      <c r="BW161" s="180"/>
      <c r="BX161" s="180"/>
      <c r="BY161" s="180"/>
      <c r="BZ161" s="180"/>
      <c r="CA161" s="180"/>
      <c r="CB161" s="180"/>
      <c r="CC161" s="180"/>
      <c r="CD161" s="180"/>
      <c r="CE161" s="180"/>
      <c r="CF161" s="180"/>
      <c r="CG161" s="180"/>
      <c r="CH161" s="180"/>
      <c r="CI161" s="180"/>
      <c r="CJ161" s="180"/>
      <c r="CK161" s="180"/>
      <c r="CL161" s="180"/>
      <c r="CM161" s="180"/>
      <c r="CN161" s="180"/>
      <c r="CO161" s="180"/>
      <c r="CP161" s="180"/>
      <c r="CQ161" s="180"/>
      <c r="CR161" s="180"/>
      <c r="CS161" s="180"/>
      <c r="CT161" s="180"/>
      <c r="CU161" s="180"/>
      <c r="CV161" s="180"/>
      <c r="CW161" s="180"/>
      <c r="CX161" s="180"/>
      <c r="CY161" s="180"/>
      <c r="CZ161" s="180"/>
      <c r="DA161" s="180"/>
      <c r="DB161" s="180"/>
      <c r="DC161" s="180"/>
      <c r="DD161" s="180"/>
      <c r="DE161" s="180"/>
      <c r="DF161" s="180"/>
      <c r="DG161" s="180"/>
      <c r="DH161" s="180"/>
      <c r="DI161" s="180"/>
      <c r="DJ161" s="180"/>
      <c r="DK161" s="180"/>
      <c r="DL161" s="180"/>
      <c r="DM161" s="180"/>
      <c r="DN161" s="180"/>
      <c r="DO161" s="180"/>
      <c r="DP161" s="180"/>
      <c r="DQ161" s="180"/>
      <c r="DR161" s="180"/>
      <c r="DS161" s="180"/>
      <c r="DT161" s="180"/>
      <c r="DU161" s="180"/>
      <c r="DV161" s="180"/>
      <c r="DW161" s="180"/>
      <c r="DX161" s="180"/>
      <c r="DY161" s="180"/>
      <c r="DZ161" s="180"/>
      <c r="EA161" s="180"/>
      <c r="EB161" s="180"/>
      <c r="EC161" s="180"/>
      <c r="ED161" s="180"/>
      <c r="EE161" s="180"/>
      <c r="EF161" s="180"/>
      <c r="EG161" s="180"/>
      <c r="EH161" s="180"/>
      <c r="EI161" s="180"/>
      <c r="EJ161" s="180"/>
    </row>
    <row r="162" spans="1:140" x14ac:dyDescent="0.35">
      <c r="A162" s="180"/>
      <c r="B162" s="180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80"/>
      <c r="W162" s="180"/>
      <c r="X162" s="180"/>
      <c r="Y162" s="18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  <c r="AS162" s="180"/>
      <c r="AT162" s="180"/>
      <c r="AU162" s="180"/>
      <c r="AV162" s="180"/>
      <c r="AW162" s="180"/>
      <c r="AX162" s="180"/>
      <c r="AY162" s="180"/>
      <c r="AZ162" s="180"/>
      <c r="BA162" s="180"/>
      <c r="BB162" s="180"/>
      <c r="BC162" s="180"/>
      <c r="BD162" s="180"/>
      <c r="BE162" s="180"/>
      <c r="BF162" s="180"/>
      <c r="BG162" s="180"/>
      <c r="BH162" s="180"/>
      <c r="BI162" s="180"/>
      <c r="BJ162" s="180"/>
      <c r="BK162" s="180"/>
      <c r="BL162" s="180"/>
      <c r="BM162" s="180"/>
      <c r="BN162" s="180"/>
      <c r="BO162" s="180"/>
      <c r="BP162" s="180"/>
      <c r="BQ162" s="180"/>
      <c r="BR162" s="180"/>
      <c r="BS162" s="180"/>
      <c r="BT162" s="180"/>
      <c r="BU162" s="180"/>
      <c r="BV162" s="180"/>
      <c r="BW162" s="180"/>
      <c r="BX162" s="180"/>
      <c r="BY162" s="180"/>
      <c r="BZ162" s="180"/>
      <c r="CA162" s="180"/>
      <c r="CB162" s="180"/>
      <c r="CC162" s="180"/>
      <c r="CD162" s="180"/>
      <c r="CE162" s="180"/>
      <c r="CF162" s="180"/>
      <c r="CG162" s="180"/>
      <c r="CH162" s="180"/>
      <c r="CI162" s="180"/>
      <c r="CJ162" s="180"/>
      <c r="CK162" s="180"/>
      <c r="CL162" s="180"/>
      <c r="CM162" s="180"/>
      <c r="CN162" s="180"/>
      <c r="CO162" s="180"/>
      <c r="CP162" s="180"/>
      <c r="CQ162" s="180"/>
      <c r="CR162" s="180"/>
      <c r="CS162" s="180"/>
      <c r="CT162" s="180"/>
      <c r="CU162" s="180"/>
      <c r="CV162" s="180"/>
      <c r="CW162" s="180"/>
      <c r="CX162" s="180"/>
      <c r="CY162" s="180"/>
      <c r="CZ162" s="180"/>
      <c r="DA162" s="180"/>
      <c r="DB162" s="180"/>
      <c r="DC162" s="180"/>
      <c r="DD162" s="180"/>
      <c r="DE162" s="180"/>
      <c r="DF162" s="180"/>
      <c r="DG162" s="180"/>
      <c r="DH162" s="180"/>
      <c r="DI162" s="180"/>
      <c r="DJ162" s="180"/>
      <c r="DK162" s="180"/>
      <c r="DL162" s="180"/>
      <c r="DM162" s="180"/>
      <c r="DN162" s="180"/>
      <c r="DO162" s="180"/>
      <c r="DP162" s="180"/>
      <c r="DQ162" s="180"/>
      <c r="DR162" s="180"/>
      <c r="DS162" s="180"/>
      <c r="DT162" s="180"/>
      <c r="DU162" s="180"/>
      <c r="DV162" s="180"/>
      <c r="DW162" s="180"/>
      <c r="DX162" s="180"/>
      <c r="DY162" s="180"/>
      <c r="DZ162" s="180"/>
      <c r="EA162" s="180"/>
      <c r="EB162" s="180"/>
      <c r="EC162" s="180"/>
      <c r="ED162" s="180"/>
      <c r="EE162" s="180"/>
      <c r="EF162" s="180"/>
      <c r="EG162" s="180"/>
      <c r="EH162" s="180"/>
      <c r="EI162" s="180"/>
      <c r="EJ162" s="180"/>
    </row>
    <row r="163" spans="1:140" x14ac:dyDescent="0.35">
      <c r="A163" s="180"/>
      <c r="B163" s="180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80"/>
      <c r="W163" s="180"/>
      <c r="X163" s="180"/>
      <c r="Y163" s="18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  <c r="AS163" s="180"/>
      <c r="AT163" s="180"/>
      <c r="AU163" s="180"/>
      <c r="AV163" s="180"/>
      <c r="AW163" s="180"/>
      <c r="AX163" s="180"/>
      <c r="AY163" s="180"/>
      <c r="AZ163" s="180"/>
      <c r="BA163" s="180"/>
      <c r="BB163" s="180"/>
      <c r="BC163" s="180"/>
      <c r="BD163" s="180"/>
      <c r="BE163" s="180"/>
      <c r="BF163" s="180"/>
      <c r="BG163" s="180"/>
      <c r="BH163" s="180"/>
      <c r="BI163" s="180"/>
      <c r="BJ163" s="180"/>
      <c r="BK163" s="180"/>
      <c r="BL163" s="180"/>
      <c r="BM163" s="180"/>
      <c r="BN163" s="180"/>
      <c r="BO163" s="180"/>
      <c r="BP163" s="180"/>
      <c r="BQ163" s="180"/>
      <c r="BR163" s="180"/>
      <c r="BS163" s="180"/>
      <c r="BT163" s="180"/>
      <c r="BU163" s="180"/>
      <c r="BV163" s="180"/>
      <c r="BW163" s="180"/>
      <c r="BX163" s="180"/>
      <c r="BY163" s="180"/>
      <c r="BZ163" s="180"/>
      <c r="CA163" s="180"/>
      <c r="CB163" s="180"/>
      <c r="CC163" s="180"/>
      <c r="CD163" s="180"/>
      <c r="CE163" s="180"/>
      <c r="CF163" s="180"/>
      <c r="CG163" s="180"/>
      <c r="CH163" s="180"/>
      <c r="CI163" s="180"/>
      <c r="CJ163" s="180"/>
      <c r="CK163" s="180"/>
      <c r="CL163" s="180"/>
      <c r="CM163" s="180"/>
      <c r="CN163" s="180"/>
      <c r="CO163" s="180"/>
      <c r="CP163" s="180"/>
      <c r="CQ163" s="180"/>
      <c r="CR163" s="180"/>
      <c r="CS163" s="180"/>
      <c r="CT163" s="180"/>
      <c r="CU163" s="180"/>
      <c r="CV163" s="180"/>
      <c r="CW163" s="180"/>
      <c r="CX163" s="180"/>
      <c r="CY163" s="180"/>
      <c r="CZ163" s="180"/>
      <c r="DA163" s="180"/>
      <c r="DB163" s="180"/>
      <c r="DC163" s="180"/>
      <c r="DD163" s="180"/>
      <c r="DE163" s="180"/>
      <c r="DF163" s="180"/>
      <c r="DG163" s="180"/>
      <c r="DH163" s="180"/>
      <c r="DI163" s="180"/>
      <c r="DJ163" s="180"/>
      <c r="DK163" s="180"/>
      <c r="DL163" s="180"/>
      <c r="DM163" s="180"/>
      <c r="DN163" s="180"/>
      <c r="DO163" s="180"/>
      <c r="DP163" s="180"/>
      <c r="DQ163" s="180"/>
      <c r="DR163" s="180"/>
      <c r="DS163" s="180"/>
      <c r="DT163" s="180"/>
      <c r="DU163" s="180"/>
      <c r="DV163" s="180"/>
      <c r="DW163" s="180"/>
      <c r="DX163" s="180"/>
      <c r="DY163" s="180"/>
      <c r="DZ163" s="180"/>
      <c r="EA163" s="180"/>
      <c r="EB163" s="180"/>
      <c r="EC163" s="180"/>
      <c r="ED163" s="180"/>
      <c r="EE163" s="180"/>
      <c r="EF163" s="180"/>
      <c r="EG163" s="180"/>
      <c r="EH163" s="180"/>
      <c r="EI163" s="180"/>
      <c r="EJ163" s="180"/>
    </row>
    <row r="164" spans="1:140" x14ac:dyDescent="0.35">
      <c r="A164" s="180"/>
      <c r="B164" s="180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  <c r="X164" s="180"/>
      <c r="Y164" s="18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  <c r="AS164" s="180"/>
      <c r="AT164" s="180"/>
      <c r="AU164" s="180"/>
      <c r="AV164" s="180"/>
      <c r="AW164" s="180"/>
      <c r="AX164" s="180"/>
      <c r="AY164" s="180"/>
      <c r="AZ164" s="180"/>
      <c r="BA164" s="180"/>
      <c r="BB164" s="180"/>
      <c r="BC164" s="180"/>
      <c r="BD164" s="180"/>
      <c r="BE164" s="180"/>
      <c r="BF164" s="180"/>
      <c r="BG164" s="180"/>
      <c r="BH164" s="180"/>
      <c r="BI164" s="180"/>
      <c r="BJ164" s="180"/>
      <c r="BK164" s="180"/>
      <c r="BL164" s="180"/>
      <c r="BM164" s="180"/>
      <c r="BN164" s="180"/>
      <c r="BO164" s="180"/>
      <c r="BP164" s="180"/>
      <c r="BQ164" s="180"/>
      <c r="BR164" s="180"/>
      <c r="BS164" s="180"/>
      <c r="BT164" s="180"/>
      <c r="BU164" s="180"/>
      <c r="BV164" s="180"/>
      <c r="BW164" s="180"/>
      <c r="BX164" s="180"/>
      <c r="BY164" s="180"/>
      <c r="BZ164" s="180"/>
      <c r="CA164" s="180"/>
      <c r="CB164" s="180"/>
      <c r="CC164" s="180"/>
      <c r="CD164" s="180"/>
      <c r="CE164" s="180"/>
      <c r="CF164" s="180"/>
      <c r="CG164" s="180"/>
      <c r="CH164" s="180"/>
      <c r="CI164" s="180"/>
      <c r="CJ164" s="180"/>
      <c r="CK164" s="180"/>
      <c r="CL164" s="180"/>
      <c r="CM164" s="180"/>
      <c r="CN164" s="180"/>
      <c r="CO164" s="180"/>
      <c r="CP164" s="180"/>
      <c r="CQ164" s="180"/>
      <c r="CR164" s="180"/>
      <c r="CS164" s="180"/>
      <c r="CT164" s="180"/>
      <c r="CU164" s="180"/>
      <c r="CV164" s="180"/>
      <c r="CW164" s="180"/>
      <c r="CX164" s="180"/>
      <c r="CY164" s="180"/>
      <c r="CZ164" s="180"/>
      <c r="DA164" s="180"/>
      <c r="DB164" s="180"/>
      <c r="DC164" s="180"/>
      <c r="DD164" s="180"/>
      <c r="DE164" s="180"/>
      <c r="DF164" s="180"/>
      <c r="DG164" s="180"/>
      <c r="DH164" s="180"/>
      <c r="DI164" s="180"/>
      <c r="DJ164" s="180"/>
      <c r="DK164" s="180"/>
      <c r="DL164" s="180"/>
      <c r="DM164" s="180"/>
      <c r="DN164" s="180"/>
      <c r="DO164" s="180"/>
      <c r="DP164" s="180"/>
      <c r="DQ164" s="180"/>
      <c r="DR164" s="180"/>
      <c r="DS164" s="180"/>
      <c r="DT164" s="180"/>
      <c r="DU164" s="180"/>
      <c r="DV164" s="180"/>
      <c r="DW164" s="180"/>
      <c r="DX164" s="180"/>
      <c r="DY164" s="180"/>
      <c r="DZ164" s="180"/>
      <c r="EA164" s="180"/>
      <c r="EB164" s="180"/>
      <c r="EC164" s="180"/>
      <c r="ED164" s="180"/>
      <c r="EE164" s="180"/>
      <c r="EF164" s="180"/>
      <c r="EG164" s="180"/>
      <c r="EH164" s="180"/>
      <c r="EI164" s="180"/>
      <c r="EJ164" s="180"/>
    </row>
    <row r="165" spans="1:140" x14ac:dyDescent="0.35">
      <c r="A165" s="180"/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  <c r="AS165" s="180"/>
      <c r="AT165" s="180"/>
      <c r="AU165" s="180"/>
      <c r="AV165" s="180"/>
      <c r="AW165" s="180"/>
      <c r="AX165" s="180"/>
      <c r="AY165" s="180"/>
      <c r="AZ165" s="180"/>
      <c r="BA165" s="180"/>
      <c r="BB165" s="180"/>
      <c r="BC165" s="180"/>
      <c r="BD165" s="180"/>
      <c r="BE165" s="180"/>
      <c r="BF165" s="180"/>
      <c r="BG165" s="180"/>
      <c r="BH165" s="180"/>
      <c r="BI165" s="180"/>
      <c r="BJ165" s="180"/>
      <c r="BK165" s="180"/>
      <c r="BL165" s="180"/>
      <c r="BM165" s="180"/>
      <c r="BN165" s="180"/>
      <c r="BO165" s="180"/>
      <c r="BP165" s="180"/>
      <c r="BQ165" s="180"/>
      <c r="BR165" s="180"/>
      <c r="BS165" s="180"/>
      <c r="BT165" s="180"/>
      <c r="BU165" s="180"/>
      <c r="BV165" s="180"/>
      <c r="BW165" s="180"/>
      <c r="BX165" s="180"/>
      <c r="BY165" s="180"/>
      <c r="BZ165" s="180"/>
      <c r="CA165" s="180"/>
      <c r="CB165" s="180"/>
      <c r="CC165" s="180"/>
      <c r="CD165" s="180"/>
      <c r="CE165" s="180"/>
      <c r="CF165" s="180"/>
      <c r="CG165" s="180"/>
      <c r="CH165" s="180"/>
      <c r="CI165" s="180"/>
      <c r="CJ165" s="180"/>
      <c r="CK165" s="180"/>
      <c r="CL165" s="180"/>
      <c r="CM165" s="180"/>
      <c r="CN165" s="180"/>
      <c r="CO165" s="180"/>
      <c r="CP165" s="180"/>
      <c r="CQ165" s="180"/>
      <c r="CR165" s="180"/>
      <c r="CS165" s="180"/>
      <c r="CT165" s="180"/>
      <c r="CU165" s="180"/>
      <c r="CV165" s="180"/>
      <c r="CW165" s="180"/>
      <c r="CX165" s="180"/>
      <c r="CY165" s="180"/>
      <c r="CZ165" s="180"/>
      <c r="DA165" s="180"/>
      <c r="DB165" s="180"/>
      <c r="DC165" s="180"/>
      <c r="DD165" s="180"/>
      <c r="DE165" s="180"/>
      <c r="DF165" s="180"/>
      <c r="DG165" s="180"/>
      <c r="DH165" s="180"/>
      <c r="DI165" s="180"/>
      <c r="DJ165" s="180"/>
      <c r="DK165" s="180"/>
      <c r="DL165" s="180"/>
      <c r="DM165" s="180"/>
      <c r="DN165" s="180"/>
      <c r="DO165" s="180"/>
      <c r="DP165" s="180"/>
      <c r="DQ165" s="180"/>
      <c r="DR165" s="180"/>
      <c r="DS165" s="180"/>
      <c r="DT165" s="180"/>
      <c r="DU165" s="180"/>
      <c r="DV165" s="180"/>
      <c r="DW165" s="180"/>
      <c r="DX165" s="180"/>
      <c r="DY165" s="180"/>
      <c r="DZ165" s="180"/>
      <c r="EA165" s="180"/>
      <c r="EB165" s="180"/>
      <c r="EC165" s="180"/>
      <c r="ED165" s="180"/>
      <c r="EE165" s="180"/>
      <c r="EF165" s="180"/>
      <c r="EG165" s="180"/>
      <c r="EH165" s="180"/>
      <c r="EI165" s="180"/>
      <c r="EJ165" s="180"/>
    </row>
    <row r="166" spans="1:140" x14ac:dyDescent="0.35">
      <c r="A166" s="180"/>
      <c r="B166" s="180"/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  <c r="AS166" s="180"/>
      <c r="AT166" s="180"/>
      <c r="AU166" s="180"/>
      <c r="AV166" s="180"/>
      <c r="AW166" s="180"/>
      <c r="AX166" s="180"/>
      <c r="AY166" s="180"/>
      <c r="AZ166" s="180"/>
      <c r="BA166" s="180"/>
      <c r="BB166" s="180"/>
      <c r="BC166" s="180"/>
      <c r="BD166" s="180"/>
      <c r="BE166" s="180"/>
      <c r="BF166" s="180"/>
      <c r="BG166" s="180"/>
      <c r="BH166" s="180"/>
      <c r="BI166" s="180"/>
      <c r="BJ166" s="180"/>
      <c r="BK166" s="180"/>
      <c r="BL166" s="180"/>
      <c r="BM166" s="180"/>
      <c r="BN166" s="180"/>
      <c r="BO166" s="180"/>
      <c r="BP166" s="180"/>
      <c r="BQ166" s="180"/>
      <c r="BR166" s="180"/>
      <c r="BS166" s="180"/>
      <c r="BT166" s="180"/>
      <c r="BU166" s="180"/>
      <c r="BV166" s="180"/>
      <c r="BW166" s="180"/>
      <c r="BX166" s="180"/>
      <c r="BY166" s="180"/>
      <c r="BZ166" s="180"/>
      <c r="CA166" s="180"/>
      <c r="CB166" s="180"/>
      <c r="CC166" s="180"/>
      <c r="CD166" s="180"/>
      <c r="CE166" s="180"/>
      <c r="CF166" s="180"/>
      <c r="CG166" s="180"/>
      <c r="CH166" s="180"/>
      <c r="CI166" s="180"/>
      <c r="CJ166" s="180"/>
      <c r="CK166" s="180"/>
      <c r="CL166" s="180"/>
      <c r="CM166" s="180"/>
      <c r="CN166" s="180"/>
      <c r="CO166" s="180"/>
      <c r="CP166" s="180"/>
      <c r="CQ166" s="180"/>
      <c r="CR166" s="180"/>
      <c r="CS166" s="180"/>
      <c r="CT166" s="180"/>
      <c r="CU166" s="180"/>
      <c r="CV166" s="180"/>
      <c r="CW166" s="180"/>
      <c r="CX166" s="180"/>
      <c r="CY166" s="180"/>
      <c r="CZ166" s="180"/>
      <c r="DA166" s="180"/>
      <c r="DB166" s="180"/>
      <c r="DC166" s="180"/>
      <c r="DD166" s="180"/>
      <c r="DE166" s="180"/>
      <c r="DF166" s="180"/>
      <c r="DG166" s="180"/>
      <c r="DH166" s="180"/>
      <c r="DI166" s="180"/>
      <c r="DJ166" s="180"/>
      <c r="DK166" s="180"/>
      <c r="DL166" s="180"/>
      <c r="DM166" s="180"/>
      <c r="DN166" s="180"/>
      <c r="DO166" s="180"/>
      <c r="DP166" s="180"/>
      <c r="DQ166" s="180"/>
      <c r="DR166" s="180"/>
      <c r="DS166" s="180"/>
      <c r="DT166" s="180"/>
      <c r="DU166" s="180"/>
      <c r="DV166" s="180"/>
      <c r="DW166" s="180"/>
      <c r="DX166" s="180"/>
      <c r="DY166" s="180"/>
      <c r="DZ166" s="180"/>
      <c r="EA166" s="180"/>
      <c r="EB166" s="180"/>
      <c r="EC166" s="180"/>
      <c r="ED166" s="180"/>
      <c r="EE166" s="180"/>
      <c r="EF166" s="180"/>
      <c r="EG166" s="180"/>
      <c r="EH166" s="180"/>
      <c r="EI166" s="180"/>
      <c r="EJ166" s="180"/>
    </row>
    <row r="167" spans="1:140" x14ac:dyDescent="0.35">
      <c r="A167" s="180"/>
      <c r="B167" s="180"/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  <c r="AS167" s="180"/>
      <c r="AT167" s="180"/>
      <c r="AU167" s="180"/>
      <c r="AV167" s="180"/>
      <c r="AW167" s="180"/>
      <c r="AX167" s="180"/>
      <c r="AY167" s="180"/>
      <c r="AZ167" s="180"/>
      <c r="BA167" s="180"/>
      <c r="BB167" s="180"/>
      <c r="BC167" s="180"/>
      <c r="BD167" s="180"/>
      <c r="BE167" s="180"/>
      <c r="BF167" s="180"/>
      <c r="BG167" s="180"/>
      <c r="BH167" s="180"/>
      <c r="BI167" s="180"/>
      <c r="BJ167" s="180"/>
      <c r="BK167" s="180"/>
      <c r="BL167" s="180"/>
      <c r="BM167" s="180"/>
      <c r="BN167" s="180"/>
      <c r="BO167" s="180"/>
      <c r="BP167" s="180"/>
      <c r="BQ167" s="180"/>
      <c r="BR167" s="180"/>
      <c r="BS167" s="180"/>
      <c r="BT167" s="180"/>
      <c r="BU167" s="180"/>
      <c r="BV167" s="180"/>
      <c r="BW167" s="180"/>
      <c r="BX167" s="180"/>
      <c r="BY167" s="180"/>
      <c r="BZ167" s="180"/>
      <c r="CA167" s="180"/>
      <c r="CB167" s="180"/>
      <c r="CC167" s="180"/>
      <c r="CD167" s="180"/>
      <c r="CE167" s="180"/>
      <c r="CF167" s="180"/>
      <c r="CG167" s="180"/>
      <c r="CH167" s="180"/>
      <c r="CI167" s="180"/>
      <c r="CJ167" s="180"/>
      <c r="CK167" s="180"/>
      <c r="CL167" s="180"/>
      <c r="CM167" s="180"/>
      <c r="CN167" s="180"/>
      <c r="CO167" s="180"/>
      <c r="CP167" s="180"/>
      <c r="CQ167" s="180"/>
      <c r="CR167" s="180"/>
      <c r="CS167" s="180"/>
      <c r="CT167" s="180"/>
      <c r="CU167" s="180"/>
      <c r="CV167" s="180"/>
      <c r="CW167" s="180"/>
      <c r="CX167" s="180"/>
      <c r="CY167" s="180"/>
      <c r="CZ167" s="180"/>
      <c r="DA167" s="180"/>
      <c r="DB167" s="180"/>
      <c r="DC167" s="180"/>
      <c r="DD167" s="180"/>
      <c r="DE167" s="180"/>
      <c r="DF167" s="180"/>
      <c r="DG167" s="180"/>
      <c r="DH167" s="180"/>
      <c r="DI167" s="180"/>
      <c r="DJ167" s="180"/>
      <c r="DK167" s="180"/>
      <c r="DL167" s="180"/>
      <c r="DM167" s="180"/>
      <c r="DN167" s="180"/>
      <c r="DO167" s="180"/>
      <c r="DP167" s="180"/>
      <c r="DQ167" s="180"/>
      <c r="DR167" s="180"/>
      <c r="DS167" s="180"/>
      <c r="DT167" s="180"/>
      <c r="DU167" s="180"/>
      <c r="DV167" s="180"/>
      <c r="DW167" s="180"/>
      <c r="DX167" s="180"/>
      <c r="DY167" s="180"/>
      <c r="DZ167" s="180"/>
      <c r="EA167" s="180"/>
      <c r="EB167" s="180"/>
      <c r="EC167" s="180"/>
      <c r="ED167" s="180"/>
      <c r="EE167" s="180"/>
      <c r="EF167" s="180"/>
      <c r="EG167" s="180"/>
      <c r="EH167" s="180"/>
      <c r="EI167" s="180"/>
      <c r="EJ167" s="180"/>
    </row>
    <row r="168" spans="1:140" x14ac:dyDescent="0.35">
      <c r="A168" s="180"/>
      <c r="B168" s="180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  <c r="AS168" s="180"/>
      <c r="AT168" s="180"/>
      <c r="AU168" s="180"/>
      <c r="AV168" s="180"/>
      <c r="AW168" s="180"/>
      <c r="AX168" s="180"/>
      <c r="AY168" s="180"/>
      <c r="AZ168" s="180"/>
      <c r="BA168" s="180"/>
      <c r="BB168" s="180"/>
      <c r="BC168" s="180"/>
      <c r="BD168" s="180"/>
      <c r="BE168" s="180"/>
      <c r="BF168" s="180"/>
      <c r="BG168" s="180"/>
      <c r="BH168" s="180"/>
      <c r="BI168" s="180"/>
      <c r="BJ168" s="180"/>
      <c r="BK168" s="180"/>
      <c r="BL168" s="180"/>
      <c r="BM168" s="180"/>
      <c r="BN168" s="180"/>
      <c r="BO168" s="180"/>
      <c r="BP168" s="180"/>
      <c r="BQ168" s="180"/>
      <c r="BR168" s="180"/>
      <c r="BS168" s="180"/>
      <c r="BT168" s="180"/>
      <c r="BU168" s="180"/>
      <c r="BV168" s="180"/>
      <c r="BW168" s="180"/>
      <c r="BX168" s="180"/>
      <c r="BY168" s="180"/>
      <c r="BZ168" s="180"/>
      <c r="CA168" s="180"/>
      <c r="CB168" s="180"/>
      <c r="CC168" s="180"/>
      <c r="CD168" s="180"/>
      <c r="CE168" s="180"/>
      <c r="CF168" s="180"/>
      <c r="CG168" s="180"/>
      <c r="CH168" s="180"/>
      <c r="CI168" s="180"/>
      <c r="CJ168" s="180"/>
      <c r="CK168" s="180"/>
      <c r="CL168" s="180"/>
      <c r="CM168" s="180"/>
      <c r="CN168" s="180"/>
      <c r="CO168" s="180"/>
      <c r="CP168" s="180"/>
      <c r="CQ168" s="180"/>
      <c r="CR168" s="180"/>
      <c r="CS168" s="180"/>
      <c r="CT168" s="180"/>
      <c r="CU168" s="180"/>
      <c r="CV168" s="180"/>
      <c r="CW168" s="180"/>
      <c r="CX168" s="180"/>
      <c r="CY168" s="180"/>
      <c r="CZ168" s="180"/>
      <c r="DA168" s="180"/>
      <c r="DB168" s="180"/>
      <c r="DC168" s="180"/>
      <c r="DD168" s="180"/>
      <c r="DE168" s="180"/>
      <c r="DF168" s="180"/>
      <c r="DG168" s="180"/>
      <c r="DH168" s="180"/>
      <c r="DI168" s="180"/>
      <c r="DJ168" s="180"/>
      <c r="DK168" s="180"/>
      <c r="DL168" s="180"/>
      <c r="DM168" s="180"/>
      <c r="DN168" s="180"/>
      <c r="DO168" s="180"/>
      <c r="DP168" s="180"/>
      <c r="DQ168" s="180"/>
      <c r="DR168" s="180"/>
      <c r="DS168" s="180"/>
      <c r="DT168" s="180"/>
      <c r="DU168" s="180"/>
      <c r="DV168" s="180"/>
      <c r="DW168" s="180"/>
      <c r="DX168" s="180"/>
      <c r="DY168" s="180"/>
      <c r="DZ168" s="180"/>
      <c r="EA168" s="180"/>
      <c r="EB168" s="180"/>
      <c r="EC168" s="180"/>
      <c r="ED168" s="180"/>
      <c r="EE168" s="180"/>
      <c r="EF168" s="180"/>
      <c r="EG168" s="180"/>
      <c r="EH168" s="180"/>
      <c r="EI168" s="180"/>
      <c r="EJ168" s="180"/>
    </row>
    <row r="169" spans="1:140" x14ac:dyDescent="0.35">
      <c r="A169" s="180"/>
      <c r="B169" s="180"/>
      <c r="C169" s="180"/>
      <c r="D169" s="180"/>
      <c r="E169" s="180"/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  <c r="AS169" s="180"/>
      <c r="AT169" s="180"/>
      <c r="AU169" s="180"/>
      <c r="AV169" s="180"/>
      <c r="AW169" s="180"/>
      <c r="AX169" s="180"/>
      <c r="AY169" s="180"/>
      <c r="AZ169" s="180"/>
      <c r="BA169" s="180"/>
      <c r="BB169" s="180"/>
      <c r="BC169" s="180"/>
      <c r="BD169" s="180"/>
      <c r="BE169" s="180"/>
      <c r="BF169" s="180"/>
      <c r="BG169" s="180"/>
      <c r="BH169" s="180"/>
      <c r="BI169" s="180"/>
      <c r="BJ169" s="180"/>
      <c r="BK169" s="180"/>
      <c r="BL169" s="180"/>
      <c r="BM169" s="180"/>
      <c r="BN169" s="180"/>
      <c r="BO169" s="180"/>
      <c r="BP169" s="180"/>
      <c r="BQ169" s="180"/>
      <c r="BR169" s="180"/>
      <c r="BS169" s="180"/>
      <c r="BT169" s="180"/>
      <c r="BU169" s="180"/>
      <c r="BV169" s="180"/>
      <c r="BW169" s="180"/>
      <c r="BX169" s="180"/>
      <c r="BY169" s="180"/>
      <c r="BZ169" s="180"/>
      <c r="CA169" s="180"/>
      <c r="CB169" s="180"/>
      <c r="CC169" s="180"/>
      <c r="CD169" s="180"/>
      <c r="CE169" s="180"/>
      <c r="CF169" s="180"/>
      <c r="CG169" s="180"/>
      <c r="CH169" s="180"/>
      <c r="CI169" s="180"/>
      <c r="CJ169" s="180"/>
      <c r="CK169" s="180"/>
      <c r="CL169" s="180"/>
      <c r="CM169" s="180"/>
      <c r="CN169" s="180"/>
      <c r="CO169" s="180"/>
      <c r="CP169" s="180"/>
      <c r="CQ169" s="180"/>
      <c r="CR169" s="180"/>
      <c r="CS169" s="180"/>
      <c r="CT169" s="180"/>
      <c r="CU169" s="180"/>
      <c r="CV169" s="180"/>
      <c r="CW169" s="180"/>
      <c r="CX169" s="180"/>
      <c r="CY169" s="180"/>
      <c r="CZ169" s="180"/>
      <c r="DA169" s="180"/>
      <c r="DB169" s="180"/>
      <c r="DC169" s="180"/>
      <c r="DD169" s="180"/>
      <c r="DE169" s="180"/>
      <c r="DF169" s="180"/>
      <c r="DG169" s="180"/>
      <c r="DH169" s="180"/>
      <c r="DI169" s="180"/>
      <c r="DJ169" s="180"/>
      <c r="DK169" s="180"/>
      <c r="DL169" s="180"/>
      <c r="DM169" s="180"/>
      <c r="DN169" s="180"/>
      <c r="DO169" s="180"/>
      <c r="DP169" s="180"/>
      <c r="DQ169" s="180"/>
      <c r="DR169" s="180"/>
      <c r="DS169" s="180"/>
      <c r="DT169" s="180"/>
      <c r="DU169" s="180"/>
      <c r="DV169" s="180"/>
      <c r="DW169" s="180"/>
      <c r="DX169" s="180"/>
      <c r="DY169" s="180"/>
      <c r="DZ169" s="180"/>
      <c r="EA169" s="180"/>
      <c r="EB169" s="180"/>
      <c r="EC169" s="180"/>
      <c r="ED169" s="180"/>
      <c r="EE169" s="180"/>
      <c r="EF169" s="180"/>
      <c r="EG169" s="180"/>
      <c r="EH169" s="180"/>
      <c r="EI169" s="180"/>
      <c r="EJ169" s="180"/>
    </row>
    <row r="170" spans="1:140" x14ac:dyDescent="0.35">
      <c r="A170" s="180"/>
      <c r="B170" s="180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  <c r="AS170" s="180"/>
      <c r="AT170" s="180"/>
      <c r="AU170" s="180"/>
      <c r="AV170" s="180"/>
      <c r="AW170" s="180"/>
      <c r="AX170" s="180"/>
      <c r="AY170" s="180"/>
      <c r="AZ170" s="180"/>
      <c r="BA170" s="180"/>
      <c r="BB170" s="180"/>
      <c r="BC170" s="180"/>
      <c r="BD170" s="180"/>
      <c r="BE170" s="180"/>
      <c r="BF170" s="180"/>
      <c r="BG170" s="180"/>
      <c r="BH170" s="180"/>
      <c r="BI170" s="180"/>
      <c r="BJ170" s="180"/>
      <c r="BK170" s="180"/>
      <c r="BL170" s="180"/>
      <c r="BM170" s="180"/>
      <c r="BN170" s="180"/>
      <c r="BO170" s="180"/>
      <c r="BP170" s="180"/>
      <c r="BQ170" s="180"/>
      <c r="BR170" s="180"/>
      <c r="BS170" s="180"/>
      <c r="BT170" s="180"/>
      <c r="BU170" s="180"/>
      <c r="BV170" s="180"/>
      <c r="BW170" s="180"/>
      <c r="BX170" s="180"/>
      <c r="BY170" s="180"/>
      <c r="BZ170" s="180"/>
      <c r="CA170" s="180"/>
      <c r="CB170" s="180"/>
      <c r="CC170" s="180"/>
      <c r="CD170" s="180"/>
      <c r="CE170" s="180"/>
      <c r="CF170" s="180"/>
      <c r="CG170" s="180"/>
      <c r="CH170" s="180"/>
      <c r="CI170" s="180"/>
      <c r="CJ170" s="180"/>
      <c r="CK170" s="180"/>
      <c r="CL170" s="180"/>
      <c r="CM170" s="180"/>
      <c r="CN170" s="180"/>
      <c r="CO170" s="180"/>
      <c r="CP170" s="180"/>
      <c r="CQ170" s="180"/>
      <c r="CR170" s="180"/>
      <c r="CS170" s="180"/>
      <c r="CT170" s="180"/>
      <c r="CU170" s="180"/>
      <c r="CV170" s="180"/>
      <c r="CW170" s="180"/>
      <c r="CX170" s="180"/>
      <c r="CY170" s="180"/>
      <c r="CZ170" s="180"/>
      <c r="DA170" s="180"/>
      <c r="DB170" s="180"/>
      <c r="DC170" s="180"/>
      <c r="DD170" s="180"/>
      <c r="DE170" s="180"/>
      <c r="DF170" s="180"/>
      <c r="DG170" s="180"/>
      <c r="DH170" s="180"/>
      <c r="DI170" s="180"/>
      <c r="DJ170" s="180"/>
      <c r="DK170" s="180"/>
      <c r="DL170" s="180"/>
      <c r="DM170" s="180"/>
      <c r="DN170" s="180"/>
      <c r="DO170" s="180"/>
      <c r="DP170" s="180"/>
      <c r="DQ170" s="180"/>
      <c r="DR170" s="180"/>
      <c r="DS170" s="180"/>
      <c r="DT170" s="180"/>
      <c r="DU170" s="180"/>
      <c r="DV170" s="180"/>
      <c r="DW170" s="180"/>
      <c r="DX170" s="180"/>
      <c r="DY170" s="180"/>
      <c r="DZ170" s="180"/>
      <c r="EA170" s="180"/>
      <c r="EB170" s="180"/>
      <c r="EC170" s="180"/>
      <c r="ED170" s="180"/>
      <c r="EE170" s="180"/>
      <c r="EF170" s="180"/>
      <c r="EG170" s="180"/>
      <c r="EH170" s="180"/>
      <c r="EI170" s="180"/>
      <c r="EJ170" s="180"/>
    </row>
    <row r="171" spans="1:140" x14ac:dyDescent="0.35">
      <c r="A171" s="180"/>
      <c r="B171" s="180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  <c r="AS171" s="180"/>
      <c r="AT171" s="180"/>
      <c r="AU171" s="180"/>
      <c r="AV171" s="180"/>
      <c r="AW171" s="180"/>
      <c r="AX171" s="180"/>
      <c r="AY171" s="180"/>
      <c r="AZ171" s="180"/>
      <c r="BA171" s="180"/>
      <c r="BB171" s="180"/>
      <c r="BC171" s="180"/>
      <c r="BD171" s="180"/>
      <c r="BE171" s="180"/>
      <c r="BF171" s="180"/>
      <c r="BG171" s="180"/>
      <c r="BH171" s="180"/>
      <c r="BI171" s="180"/>
      <c r="BJ171" s="180"/>
      <c r="BK171" s="180"/>
      <c r="BL171" s="180"/>
      <c r="BM171" s="180"/>
      <c r="BN171" s="180"/>
      <c r="BO171" s="180"/>
      <c r="BP171" s="180"/>
      <c r="BQ171" s="180"/>
      <c r="BR171" s="180"/>
      <c r="BS171" s="180"/>
      <c r="BT171" s="180"/>
      <c r="BU171" s="180"/>
      <c r="BV171" s="180"/>
      <c r="BW171" s="180"/>
      <c r="BX171" s="180"/>
      <c r="BY171" s="180"/>
      <c r="BZ171" s="180"/>
      <c r="CA171" s="180"/>
      <c r="CB171" s="180"/>
      <c r="CC171" s="180"/>
      <c r="CD171" s="180"/>
      <c r="CE171" s="180"/>
      <c r="CF171" s="180"/>
      <c r="CG171" s="180"/>
      <c r="CH171" s="180"/>
      <c r="CI171" s="180"/>
      <c r="CJ171" s="180"/>
      <c r="CK171" s="180"/>
      <c r="CL171" s="180"/>
      <c r="CM171" s="180"/>
      <c r="CN171" s="180"/>
      <c r="CO171" s="180"/>
      <c r="CP171" s="180"/>
      <c r="CQ171" s="180"/>
      <c r="CR171" s="180"/>
      <c r="CS171" s="180"/>
      <c r="CT171" s="180"/>
      <c r="CU171" s="180"/>
      <c r="CV171" s="180"/>
      <c r="CW171" s="180"/>
      <c r="CX171" s="180"/>
      <c r="CY171" s="180"/>
      <c r="CZ171" s="180"/>
      <c r="DA171" s="180"/>
      <c r="DB171" s="180"/>
      <c r="DC171" s="180"/>
      <c r="DD171" s="180"/>
      <c r="DE171" s="180"/>
      <c r="DF171" s="180"/>
      <c r="DG171" s="180"/>
      <c r="DH171" s="180"/>
      <c r="DI171" s="180"/>
      <c r="DJ171" s="180"/>
      <c r="DK171" s="180"/>
      <c r="DL171" s="180"/>
      <c r="DM171" s="180"/>
      <c r="DN171" s="180"/>
      <c r="DO171" s="180"/>
      <c r="DP171" s="180"/>
      <c r="DQ171" s="180"/>
      <c r="DR171" s="180"/>
      <c r="DS171" s="180"/>
      <c r="DT171" s="180"/>
      <c r="DU171" s="180"/>
      <c r="DV171" s="180"/>
      <c r="DW171" s="180"/>
      <c r="DX171" s="180"/>
      <c r="DY171" s="180"/>
      <c r="DZ171" s="180"/>
      <c r="EA171" s="180"/>
      <c r="EB171" s="180"/>
      <c r="EC171" s="180"/>
      <c r="ED171" s="180"/>
      <c r="EE171" s="180"/>
      <c r="EF171" s="180"/>
      <c r="EG171" s="180"/>
      <c r="EH171" s="180"/>
      <c r="EI171" s="180"/>
      <c r="EJ171" s="180"/>
    </row>
    <row r="172" spans="1:140" x14ac:dyDescent="0.35">
      <c r="A172" s="180"/>
      <c r="B172" s="180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  <c r="AS172" s="180"/>
      <c r="AT172" s="180"/>
      <c r="AU172" s="180"/>
      <c r="AV172" s="180"/>
      <c r="AW172" s="180"/>
      <c r="AX172" s="180"/>
      <c r="AY172" s="180"/>
      <c r="AZ172" s="180"/>
      <c r="BA172" s="180"/>
      <c r="BB172" s="180"/>
      <c r="BC172" s="180"/>
      <c r="BD172" s="180"/>
      <c r="BE172" s="180"/>
      <c r="BF172" s="180"/>
      <c r="BG172" s="180"/>
      <c r="BH172" s="180"/>
      <c r="BI172" s="180"/>
      <c r="BJ172" s="180"/>
      <c r="BK172" s="180"/>
      <c r="BL172" s="180"/>
      <c r="BM172" s="180"/>
      <c r="BN172" s="180"/>
      <c r="BO172" s="180"/>
      <c r="BP172" s="180"/>
      <c r="BQ172" s="180"/>
      <c r="BR172" s="180"/>
      <c r="BS172" s="180"/>
      <c r="BT172" s="180"/>
      <c r="BU172" s="180"/>
      <c r="BV172" s="180"/>
      <c r="BW172" s="180"/>
      <c r="BX172" s="180"/>
      <c r="BY172" s="180"/>
      <c r="BZ172" s="180"/>
      <c r="CA172" s="180"/>
      <c r="CB172" s="180"/>
      <c r="CC172" s="180"/>
      <c r="CD172" s="180"/>
      <c r="CE172" s="180"/>
      <c r="CF172" s="180"/>
      <c r="CG172" s="180"/>
      <c r="CH172" s="180"/>
      <c r="CI172" s="180"/>
      <c r="CJ172" s="180"/>
      <c r="CK172" s="180"/>
      <c r="CL172" s="180"/>
      <c r="CM172" s="180"/>
      <c r="CN172" s="180"/>
      <c r="CO172" s="180"/>
      <c r="CP172" s="180"/>
      <c r="CQ172" s="180"/>
      <c r="CR172" s="180"/>
      <c r="CS172" s="180"/>
      <c r="CT172" s="180"/>
      <c r="CU172" s="180"/>
      <c r="CV172" s="180"/>
      <c r="CW172" s="180"/>
      <c r="CX172" s="180"/>
      <c r="CY172" s="180"/>
      <c r="CZ172" s="180"/>
      <c r="DA172" s="180"/>
      <c r="DB172" s="180"/>
      <c r="DC172" s="180"/>
      <c r="DD172" s="180"/>
      <c r="DE172" s="180"/>
      <c r="DF172" s="180"/>
      <c r="DG172" s="180"/>
      <c r="DH172" s="180"/>
      <c r="DI172" s="180"/>
      <c r="DJ172" s="180"/>
      <c r="DK172" s="180"/>
      <c r="DL172" s="180"/>
      <c r="DM172" s="180"/>
      <c r="DN172" s="180"/>
      <c r="DO172" s="180"/>
      <c r="DP172" s="180"/>
      <c r="DQ172" s="180"/>
      <c r="DR172" s="180"/>
      <c r="DS172" s="180"/>
      <c r="DT172" s="180"/>
      <c r="DU172" s="180"/>
      <c r="DV172" s="180"/>
      <c r="DW172" s="180"/>
      <c r="DX172" s="180"/>
      <c r="DY172" s="180"/>
      <c r="DZ172" s="180"/>
      <c r="EA172" s="180"/>
      <c r="EB172" s="180"/>
      <c r="EC172" s="180"/>
      <c r="ED172" s="180"/>
      <c r="EE172" s="180"/>
      <c r="EF172" s="180"/>
      <c r="EG172" s="180"/>
      <c r="EH172" s="180"/>
      <c r="EI172" s="180"/>
      <c r="EJ172" s="180"/>
    </row>
    <row r="173" spans="1:140" x14ac:dyDescent="0.35">
      <c r="A173" s="180"/>
      <c r="B173" s="180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  <c r="AS173" s="180"/>
      <c r="AT173" s="180"/>
      <c r="AU173" s="180"/>
      <c r="AV173" s="180"/>
      <c r="AW173" s="180"/>
      <c r="AX173" s="180"/>
      <c r="AY173" s="180"/>
      <c r="AZ173" s="180"/>
      <c r="BA173" s="180"/>
      <c r="BB173" s="180"/>
      <c r="BC173" s="180"/>
      <c r="BD173" s="180"/>
      <c r="BE173" s="180"/>
      <c r="BF173" s="180"/>
      <c r="BG173" s="180"/>
      <c r="BH173" s="180"/>
      <c r="BI173" s="180"/>
      <c r="BJ173" s="180"/>
      <c r="BK173" s="180"/>
      <c r="BL173" s="180"/>
      <c r="BM173" s="180"/>
      <c r="BN173" s="180"/>
      <c r="BO173" s="180"/>
      <c r="BP173" s="180"/>
      <c r="BQ173" s="180"/>
      <c r="BR173" s="180"/>
      <c r="BS173" s="180"/>
      <c r="BT173" s="180"/>
      <c r="BU173" s="180"/>
      <c r="BV173" s="180"/>
      <c r="BW173" s="180"/>
      <c r="BX173" s="180"/>
      <c r="BY173" s="180"/>
      <c r="BZ173" s="180"/>
      <c r="CA173" s="180"/>
      <c r="CB173" s="180"/>
      <c r="CC173" s="180"/>
      <c r="CD173" s="180"/>
      <c r="CE173" s="180"/>
      <c r="CF173" s="180"/>
      <c r="CG173" s="180"/>
      <c r="CH173" s="180"/>
      <c r="CI173" s="180"/>
      <c r="CJ173" s="180"/>
      <c r="CK173" s="180"/>
      <c r="CL173" s="180"/>
      <c r="CM173" s="180"/>
      <c r="CN173" s="180"/>
      <c r="CO173" s="180"/>
      <c r="CP173" s="180"/>
      <c r="CQ173" s="180"/>
      <c r="CR173" s="180"/>
      <c r="CS173" s="180"/>
      <c r="CT173" s="180"/>
      <c r="CU173" s="180"/>
      <c r="CV173" s="180"/>
      <c r="CW173" s="180"/>
      <c r="CX173" s="180"/>
      <c r="CY173" s="180"/>
      <c r="CZ173" s="180"/>
      <c r="DA173" s="180"/>
      <c r="DB173" s="180"/>
      <c r="DC173" s="180"/>
      <c r="DD173" s="180"/>
      <c r="DE173" s="180"/>
      <c r="DF173" s="180"/>
      <c r="DG173" s="180"/>
      <c r="DH173" s="180"/>
      <c r="DI173" s="180"/>
      <c r="DJ173" s="180"/>
      <c r="DK173" s="180"/>
      <c r="DL173" s="180"/>
      <c r="DM173" s="180"/>
      <c r="DN173" s="180"/>
      <c r="DO173" s="180"/>
      <c r="DP173" s="180"/>
      <c r="DQ173" s="180"/>
      <c r="DR173" s="180"/>
      <c r="DS173" s="180"/>
      <c r="DT173" s="180"/>
      <c r="DU173" s="180"/>
      <c r="DV173" s="180"/>
      <c r="DW173" s="180"/>
      <c r="DX173" s="180"/>
      <c r="DY173" s="180"/>
      <c r="DZ173" s="180"/>
      <c r="EA173" s="180"/>
      <c r="EB173" s="180"/>
      <c r="EC173" s="180"/>
      <c r="ED173" s="180"/>
      <c r="EE173" s="180"/>
      <c r="EF173" s="180"/>
      <c r="EG173" s="180"/>
      <c r="EH173" s="180"/>
      <c r="EI173" s="180"/>
      <c r="EJ173" s="180"/>
    </row>
    <row r="174" spans="1:140" x14ac:dyDescent="0.35">
      <c r="A174" s="180"/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  <c r="AS174" s="180"/>
      <c r="AT174" s="180"/>
      <c r="AU174" s="180"/>
      <c r="AV174" s="180"/>
      <c r="AW174" s="180"/>
      <c r="AX174" s="180"/>
      <c r="AY174" s="180"/>
      <c r="AZ174" s="180"/>
      <c r="BA174" s="180"/>
      <c r="BB174" s="180"/>
      <c r="BC174" s="180"/>
      <c r="BD174" s="180"/>
      <c r="BE174" s="180"/>
      <c r="BF174" s="180"/>
      <c r="BG174" s="180"/>
      <c r="BH174" s="180"/>
      <c r="BI174" s="180"/>
      <c r="BJ174" s="180"/>
      <c r="BK174" s="180"/>
      <c r="BL174" s="180"/>
      <c r="BM174" s="180"/>
      <c r="BN174" s="180"/>
      <c r="BO174" s="180"/>
      <c r="BP174" s="180"/>
      <c r="BQ174" s="180"/>
      <c r="BR174" s="180"/>
      <c r="BS174" s="180"/>
      <c r="BT174" s="180"/>
      <c r="BU174" s="180"/>
      <c r="BV174" s="180"/>
      <c r="BW174" s="180"/>
      <c r="BX174" s="180"/>
      <c r="BY174" s="180"/>
      <c r="BZ174" s="180"/>
      <c r="CA174" s="180"/>
      <c r="CB174" s="180"/>
      <c r="CC174" s="180"/>
      <c r="CD174" s="180"/>
      <c r="CE174" s="180"/>
      <c r="CF174" s="180"/>
      <c r="CG174" s="180"/>
      <c r="CH174" s="180"/>
      <c r="CI174" s="180"/>
      <c r="CJ174" s="180"/>
      <c r="CK174" s="180"/>
      <c r="CL174" s="180"/>
      <c r="CM174" s="180"/>
      <c r="CN174" s="180"/>
      <c r="CO174" s="180"/>
      <c r="CP174" s="180"/>
      <c r="CQ174" s="180"/>
      <c r="CR174" s="180"/>
      <c r="CS174" s="180"/>
      <c r="CT174" s="180"/>
      <c r="CU174" s="180"/>
      <c r="CV174" s="180"/>
      <c r="CW174" s="180"/>
      <c r="CX174" s="180"/>
      <c r="CY174" s="180"/>
      <c r="CZ174" s="180"/>
      <c r="DA174" s="180"/>
      <c r="DB174" s="180"/>
      <c r="DC174" s="180"/>
      <c r="DD174" s="180"/>
      <c r="DE174" s="180"/>
      <c r="DF174" s="180"/>
      <c r="DG174" s="180"/>
      <c r="DH174" s="180"/>
      <c r="DI174" s="180"/>
      <c r="DJ174" s="180"/>
      <c r="DK174" s="180"/>
      <c r="DL174" s="180"/>
      <c r="DM174" s="180"/>
      <c r="DN174" s="180"/>
      <c r="DO174" s="180"/>
      <c r="DP174" s="180"/>
      <c r="DQ174" s="180"/>
      <c r="DR174" s="180"/>
      <c r="DS174" s="180"/>
      <c r="DT174" s="180"/>
      <c r="DU174" s="180"/>
      <c r="DV174" s="180"/>
      <c r="DW174" s="180"/>
      <c r="DX174" s="180"/>
      <c r="DY174" s="180"/>
      <c r="DZ174" s="180"/>
      <c r="EA174" s="180"/>
      <c r="EB174" s="180"/>
      <c r="EC174" s="180"/>
      <c r="ED174" s="180"/>
      <c r="EE174" s="180"/>
      <c r="EF174" s="180"/>
      <c r="EG174" s="180"/>
      <c r="EH174" s="180"/>
      <c r="EI174" s="180"/>
      <c r="EJ174" s="180"/>
    </row>
    <row r="175" spans="1:140" x14ac:dyDescent="0.35">
      <c r="A175" s="180"/>
      <c r="B175" s="180"/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  <c r="X175" s="180"/>
      <c r="Y175" s="180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  <c r="AS175" s="180"/>
      <c r="AT175" s="180"/>
      <c r="AU175" s="180"/>
      <c r="AV175" s="180"/>
      <c r="AW175" s="180"/>
      <c r="AX175" s="180"/>
      <c r="AY175" s="180"/>
      <c r="AZ175" s="180"/>
      <c r="BA175" s="180"/>
      <c r="BB175" s="180"/>
      <c r="BC175" s="180"/>
      <c r="BD175" s="180"/>
      <c r="BE175" s="180"/>
      <c r="BF175" s="180"/>
      <c r="BG175" s="180"/>
      <c r="BH175" s="180"/>
      <c r="BI175" s="180"/>
      <c r="BJ175" s="180"/>
      <c r="BK175" s="180"/>
      <c r="BL175" s="180"/>
      <c r="BM175" s="180"/>
      <c r="BN175" s="180"/>
      <c r="BO175" s="180"/>
      <c r="BP175" s="180"/>
      <c r="BQ175" s="180"/>
      <c r="BR175" s="180"/>
      <c r="BS175" s="180"/>
      <c r="BT175" s="180"/>
      <c r="BU175" s="180"/>
      <c r="BV175" s="180"/>
      <c r="BW175" s="180"/>
      <c r="BX175" s="180"/>
      <c r="BY175" s="180"/>
      <c r="BZ175" s="180"/>
      <c r="CA175" s="180"/>
      <c r="CB175" s="180"/>
      <c r="CC175" s="180"/>
      <c r="CD175" s="180"/>
      <c r="CE175" s="180"/>
      <c r="CF175" s="180"/>
      <c r="CG175" s="180"/>
      <c r="CH175" s="180"/>
      <c r="CI175" s="180"/>
      <c r="CJ175" s="180"/>
      <c r="CK175" s="180"/>
      <c r="CL175" s="180"/>
      <c r="CM175" s="180"/>
      <c r="CN175" s="180"/>
      <c r="CO175" s="180"/>
      <c r="CP175" s="180"/>
      <c r="CQ175" s="180"/>
      <c r="CR175" s="180"/>
      <c r="CS175" s="180"/>
      <c r="CT175" s="180"/>
      <c r="CU175" s="180"/>
      <c r="CV175" s="180"/>
      <c r="CW175" s="180"/>
      <c r="CX175" s="180"/>
      <c r="CY175" s="180"/>
      <c r="CZ175" s="180"/>
      <c r="DA175" s="180"/>
      <c r="DB175" s="180"/>
      <c r="DC175" s="180"/>
      <c r="DD175" s="180"/>
      <c r="DE175" s="180"/>
      <c r="DF175" s="180"/>
      <c r="DG175" s="180"/>
      <c r="DH175" s="180"/>
      <c r="DI175" s="180"/>
      <c r="DJ175" s="180"/>
      <c r="DK175" s="180"/>
      <c r="DL175" s="180"/>
      <c r="DM175" s="180"/>
      <c r="DN175" s="180"/>
      <c r="DO175" s="180"/>
      <c r="DP175" s="180"/>
      <c r="DQ175" s="180"/>
      <c r="DR175" s="180"/>
      <c r="DS175" s="180"/>
      <c r="DT175" s="180"/>
      <c r="DU175" s="180"/>
      <c r="DV175" s="180"/>
      <c r="DW175" s="180"/>
      <c r="DX175" s="180"/>
      <c r="DY175" s="180"/>
      <c r="DZ175" s="180"/>
      <c r="EA175" s="180"/>
      <c r="EB175" s="180"/>
      <c r="EC175" s="180"/>
      <c r="ED175" s="180"/>
      <c r="EE175" s="180"/>
      <c r="EF175" s="180"/>
      <c r="EG175" s="180"/>
      <c r="EH175" s="180"/>
      <c r="EI175" s="180"/>
      <c r="EJ175" s="180"/>
    </row>
    <row r="176" spans="1:140" x14ac:dyDescent="0.35">
      <c r="A176" s="180"/>
      <c r="B176" s="180"/>
      <c r="C176" s="180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  <c r="AS176" s="180"/>
      <c r="AT176" s="180"/>
      <c r="AU176" s="180"/>
      <c r="AV176" s="180"/>
      <c r="AW176" s="180"/>
      <c r="AX176" s="180"/>
      <c r="AY176" s="180"/>
      <c r="AZ176" s="180"/>
      <c r="BA176" s="180"/>
      <c r="BB176" s="180"/>
      <c r="BC176" s="180"/>
      <c r="BD176" s="180"/>
      <c r="BE176" s="180"/>
      <c r="BF176" s="180"/>
      <c r="BG176" s="180"/>
      <c r="BH176" s="180"/>
      <c r="BI176" s="180"/>
      <c r="BJ176" s="180"/>
      <c r="BK176" s="180"/>
      <c r="BL176" s="180"/>
      <c r="BM176" s="180"/>
      <c r="BN176" s="180"/>
      <c r="BO176" s="180"/>
      <c r="BP176" s="180"/>
      <c r="BQ176" s="180"/>
      <c r="BR176" s="180"/>
      <c r="BS176" s="180"/>
      <c r="BT176" s="180"/>
      <c r="BU176" s="180"/>
      <c r="BV176" s="180"/>
      <c r="BW176" s="180"/>
      <c r="BX176" s="180"/>
      <c r="BY176" s="180"/>
      <c r="BZ176" s="180"/>
      <c r="CA176" s="180"/>
      <c r="CB176" s="180"/>
      <c r="CC176" s="180"/>
      <c r="CD176" s="180"/>
      <c r="CE176" s="180"/>
      <c r="CF176" s="180"/>
      <c r="CG176" s="180"/>
      <c r="CH176" s="180"/>
      <c r="CI176" s="180"/>
      <c r="CJ176" s="180"/>
      <c r="CK176" s="180"/>
      <c r="CL176" s="180"/>
      <c r="CM176" s="180"/>
      <c r="CN176" s="180"/>
      <c r="CO176" s="180"/>
      <c r="CP176" s="180"/>
      <c r="CQ176" s="180"/>
      <c r="CR176" s="180"/>
      <c r="CS176" s="180"/>
      <c r="CT176" s="180"/>
      <c r="CU176" s="180"/>
      <c r="CV176" s="180"/>
      <c r="CW176" s="180"/>
      <c r="CX176" s="180"/>
      <c r="CY176" s="180"/>
      <c r="CZ176" s="180"/>
      <c r="DA176" s="180"/>
      <c r="DB176" s="180"/>
      <c r="DC176" s="180"/>
      <c r="DD176" s="180"/>
      <c r="DE176" s="180"/>
      <c r="DF176" s="180"/>
      <c r="DG176" s="180"/>
      <c r="DH176" s="180"/>
      <c r="DI176" s="180"/>
      <c r="DJ176" s="180"/>
      <c r="DK176" s="180"/>
      <c r="DL176" s="180"/>
      <c r="DM176" s="180"/>
      <c r="DN176" s="180"/>
      <c r="DO176" s="180"/>
      <c r="DP176" s="180"/>
      <c r="DQ176" s="180"/>
      <c r="DR176" s="180"/>
      <c r="DS176" s="180"/>
      <c r="DT176" s="180"/>
      <c r="DU176" s="180"/>
      <c r="DV176" s="180"/>
      <c r="DW176" s="180"/>
      <c r="DX176" s="180"/>
      <c r="DY176" s="180"/>
      <c r="DZ176" s="180"/>
      <c r="EA176" s="180"/>
      <c r="EB176" s="180"/>
      <c r="EC176" s="180"/>
      <c r="ED176" s="180"/>
      <c r="EE176" s="180"/>
      <c r="EF176" s="180"/>
      <c r="EG176" s="180"/>
      <c r="EH176" s="180"/>
      <c r="EI176" s="180"/>
      <c r="EJ176" s="180"/>
    </row>
    <row r="177" spans="1:140" x14ac:dyDescent="0.35">
      <c r="A177" s="180"/>
      <c r="B177" s="180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  <c r="AS177" s="180"/>
      <c r="AT177" s="180"/>
      <c r="AU177" s="180"/>
      <c r="AV177" s="180"/>
      <c r="AW177" s="180"/>
      <c r="AX177" s="180"/>
      <c r="AY177" s="180"/>
      <c r="AZ177" s="180"/>
      <c r="BA177" s="180"/>
      <c r="BB177" s="180"/>
      <c r="BC177" s="180"/>
      <c r="BD177" s="180"/>
      <c r="BE177" s="180"/>
      <c r="BF177" s="180"/>
      <c r="BG177" s="180"/>
      <c r="BH177" s="180"/>
      <c r="BI177" s="180"/>
      <c r="BJ177" s="180"/>
      <c r="BK177" s="180"/>
      <c r="BL177" s="180"/>
      <c r="BM177" s="180"/>
      <c r="BN177" s="180"/>
      <c r="BO177" s="180"/>
      <c r="BP177" s="180"/>
      <c r="BQ177" s="180"/>
      <c r="BR177" s="180"/>
      <c r="BS177" s="180"/>
      <c r="BT177" s="180"/>
      <c r="BU177" s="180"/>
      <c r="BV177" s="180"/>
      <c r="BW177" s="180"/>
      <c r="BX177" s="180"/>
      <c r="BY177" s="180"/>
      <c r="BZ177" s="180"/>
      <c r="CA177" s="180"/>
      <c r="CB177" s="180"/>
      <c r="CC177" s="180"/>
      <c r="CD177" s="180"/>
      <c r="CE177" s="180"/>
      <c r="CF177" s="180"/>
      <c r="CG177" s="180"/>
      <c r="CH177" s="180"/>
      <c r="CI177" s="180"/>
      <c r="CJ177" s="180"/>
      <c r="CK177" s="180"/>
      <c r="CL177" s="180"/>
      <c r="CM177" s="180"/>
      <c r="CN177" s="180"/>
      <c r="CO177" s="180"/>
      <c r="CP177" s="180"/>
      <c r="CQ177" s="180"/>
      <c r="CR177" s="180"/>
      <c r="CS177" s="180"/>
      <c r="CT177" s="180"/>
      <c r="CU177" s="180"/>
      <c r="CV177" s="180"/>
      <c r="CW177" s="180"/>
      <c r="CX177" s="180"/>
      <c r="CY177" s="180"/>
      <c r="CZ177" s="180"/>
      <c r="DA177" s="180"/>
      <c r="DB177" s="180"/>
      <c r="DC177" s="180"/>
      <c r="DD177" s="180"/>
      <c r="DE177" s="180"/>
      <c r="DF177" s="180"/>
      <c r="DG177" s="180"/>
      <c r="DH177" s="180"/>
      <c r="DI177" s="180"/>
      <c r="DJ177" s="180"/>
      <c r="DK177" s="180"/>
      <c r="DL177" s="180"/>
      <c r="DM177" s="180"/>
      <c r="DN177" s="180"/>
      <c r="DO177" s="180"/>
      <c r="DP177" s="180"/>
      <c r="DQ177" s="180"/>
      <c r="DR177" s="180"/>
      <c r="DS177" s="180"/>
      <c r="DT177" s="180"/>
      <c r="DU177" s="180"/>
      <c r="DV177" s="180"/>
      <c r="DW177" s="180"/>
      <c r="DX177" s="180"/>
      <c r="DY177" s="180"/>
      <c r="DZ177" s="180"/>
      <c r="EA177" s="180"/>
      <c r="EB177" s="180"/>
      <c r="EC177" s="180"/>
      <c r="ED177" s="180"/>
      <c r="EE177" s="180"/>
      <c r="EF177" s="180"/>
      <c r="EG177" s="180"/>
      <c r="EH177" s="180"/>
      <c r="EI177" s="180"/>
      <c r="EJ177" s="180"/>
    </row>
    <row r="178" spans="1:140" x14ac:dyDescent="0.35">
      <c r="A178" s="180"/>
      <c r="B178" s="180"/>
      <c r="C178" s="180"/>
      <c r="D178" s="180"/>
      <c r="E178" s="180"/>
      <c r="F178" s="180"/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  <c r="AS178" s="180"/>
      <c r="AT178" s="180"/>
      <c r="AU178" s="180"/>
      <c r="AV178" s="180"/>
      <c r="AW178" s="180"/>
      <c r="AX178" s="180"/>
      <c r="AY178" s="180"/>
      <c r="AZ178" s="180"/>
      <c r="BA178" s="180"/>
      <c r="BB178" s="180"/>
      <c r="BC178" s="180"/>
      <c r="BD178" s="180"/>
      <c r="BE178" s="180"/>
      <c r="BF178" s="180"/>
      <c r="BG178" s="180"/>
      <c r="BH178" s="180"/>
      <c r="BI178" s="180"/>
      <c r="BJ178" s="180"/>
      <c r="BK178" s="180"/>
      <c r="BL178" s="180"/>
      <c r="BM178" s="180"/>
      <c r="BN178" s="180"/>
      <c r="BO178" s="180"/>
      <c r="BP178" s="180"/>
      <c r="BQ178" s="180"/>
      <c r="BR178" s="180"/>
      <c r="BS178" s="180"/>
      <c r="BT178" s="180"/>
      <c r="BU178" s="180"/>
      <c r="BV178" s="180"/>
      <c r="BW178" s="180"/>
      <c r="BX178" s="180"/>
      <c r="BY178" s="180"/>
      <c r="BZ178" s="180"/>
      <c r="CA178" s="180"/>
      <c r="CB178" s="180"/>
      <c r="CC178" s="180"/>
      <c r="CD178" s="180"/>
      <c r="CE178" s="180"/>
      <c r="CF178" s="180"/>
      <c r="CG178" s="180"/>
      <c r="CH178" s="180"/>
      <c r="CI178" s="180"/>
      <c r="CJ178" s="180"/>
      <c r="CK178" s="180"/>
      <c r="CL178" s="180"/>
      <c r="CM178" s="180"/>
      <c r="CN178" s="180"/>
      <c r="CO178" s="180"/>
      <c r="CP178" s="180"/>
      <c r="CQ178" s="180"/>
      <c r="CR178" s="180"/>
      <c r="CS178" s="180"/>
      <c r="CT178" s="180"/>
      <c r="CU178" s="180"/>
      <c r="CV178" s="180"/>
      <c r="CW178" s="180"/>
      <c r="CX178" s="180"/>
      <c r="CY178" s="180"/>
      <c r="CZ178" s="180"/>
      <c r="DA178" s="180"/>
      <c r="DB178" s="180"/>
      <c r="DC178" s="180"/>
      <c r="DD178" s="180"/>
      <c r="DE178" s="180"/>
      <c r="DF178" s="180"/>
      <c r="DG178" s="180"/>
      <c r="DH178" s="180"/>
      <c r="DI178" s="180"/>
      <c r="DJ178" s="180"/>
      <c r="DK178" s="180"/>
      <c r="DL178" s="180"/>
      <c r="DM178" s="180"/>
      <c r="DN178" s="180"/>
      <c r="DO178" s="180"/>
      <c r="DP178" s="180"/>
      <c r="DQ178" s="180"/>
      <c r="DR178" s="180"/>
      <c r="DS178" s="180"/>
      <c r="DT178" s="180"/>
      <c r="DU178" s="180"/>
      <c r="DV178" s="180"/>
      <c r="DW178" s="180"/>
      <c r="DX178" s="180"/>
      <c r="DY178" s="180"/>
      <c r="DZ178" s="180"/>
      <c r="EA178" s="180"/>
      <c r="EB178" s="180"/>
      <c r="EC178" s="180"/>
      <c r="ED178" s="180"/>
      <c r="EE178" s="180"/>
      <c r="EF178" s="180"/>
      <c r="EG178" s="180"/>
      <c r="EH178" s="180"/>
      <c r="EI178" s="180"/>
      <c r="EJ178" s="180"/>
    </row>
    <row r="179" spans="1:140" x14ac:dyDescent="0.35">
      <c r="A179" s="180"/>
      <c r="B179" s="180"/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  <c r="X179" s="180"/>
      <c r="Y179" s="180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80"/>
      <c r="AS179" s="180"/>
      <c r="AT179" s="180"/>
      <c r="AU179" s="180"/>
      <c r="AV179" s="180"/>
      <c r="AW179" s="180"/>
      <c r="AX179" s="180"/>
      <c r="AY179" s="180"/>
      <c r="AZ179" s="180"/>
      <c r="BA179" s="180"/>
      <c r="BB179" s="180"/>
      <c r="BC179" s="180"/>
      <c r="BD179" s="180"/>
      <c r="BE179" s="180"/>
      <c r="BF179" s="180"/>
      <c r="BG179" s="180"/>
      <c r="BH179" s="180"/>
      <c r="BI179" s="180"/>
      <c r="BJ179" s="180"/>
      <c r="BK179" s="180"/>
      <c r="BL179" s="180"/>
      <c r="BM179" s="180"/>
      <c r="BN179" s="180"/>
      <c r="BO179" s="180"/>
      <c r="BP179" s="180"/>
      <c r="BQ179" s="180"/>
      <c r="BR179" s="180"/>
      <c r="BS179" s="180"/>
      <c r="BT179" s="180"/>
      <c r="BU179" s="180"/>
      <c r="BV179" s="180"/>
      <c r="BW179" s="180"/>
      <c r="BX179" s="180"/>
      <c r="BY179" s="180"/>
      <c r="BZ179" s="180"/>
      <c r="CA179" s="180"/>
      <c r="CB179" s="180"/>
      <c r="CC179" s="180"/>
      <c r="CD179" s="180"/>
      <c r="CE179" s="180"/>
      <c r="CF179" s="180"/>
      <c r="CG179" s="180"/>
      <c r="CH179" s="180"/>
      <c r="CI179" s="180"/>
      <c r="CJ179" s="180"/>
      <c r="CK179" s="180"/>
      <c r="CL179" s="180"/>
      <c r="CM179" s="180"/>
      <c r="CN179" s="180"/>
      <c r="CO179" s="180"/>
      <c r="CP179" s="180"/>
      <c r="CQ179" s="180"/>
      <c r="CR179" s="180"/>
      <c r="CS179" s="180"/>
      <c r="CT179" s="180"/>
      <c r="CU179" s="180"/>
      <c r="CV179" s="180"/>
      <c r="CW179" s="180"/>
      <c r="CX179" s="180"/>
      <c r="CY179" s="180"/>
      <c r="CZ179" s="180"/>
      <c r="DA179" s="180"/>
      <c r="DB179" s="180"/>
      <c r="DC179" s="180"/>
      <c r="DD179" s="180"/>
      <c r="DE179" s="180"/>
      <c r="DF179" s="180"/>
      <c r="DG179" s="180"/>
      <c r="DH179" s="180"/>
      <c r="DI179" s="180"/>
      <c r="DJ179" s="180"/>
      <c r="DK179" s="180"/>
      <c r="DL179" s="180"/>
      <c r="DM179" s="180"/>
      <c r="DN179" s="180"/>
      <c r="DO179" s="180"/>
      <c r="DP179" s="180"/>
      <c r="DQ179" s="180"/>
      <c r="DR179" s="180"/>
      <c r="DS179" s="180"/>
      <c r="DT179" s="180"/>
      <c r="DU179" s="180"/>
      <c r="DV179" s="180"/>
      <c r="DW179" s="180"/>
      <c r="DX179" s="180"/>
      <c r="DY179" s="180"/>
      <c r="DZ179" s="180"/>
      <c r="EA179" s="180"/>
      <c r="EB179" s="180"/>
      <c r="EC179" s="180"/>
      <c r="ED179" s="180"/>
      <c r="EE179" s="180"/>
      <c r="EF179" s="180"/>
      <c r="EG179" s="180"/>
      <c r="EH179" s="180"/>
      <c r="EI179" s="180"/>
      <c r="EJ179" s="180"/>
    </row>
    <row r="180" spans="1:140" x14ac:dyDescent="0.35">
      <c r="A180" s="180"/>
      <c r="B180" s="180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  <c r="X180" s="180"/>
      <c r="Y180" s="180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  <c r="AS180" s="180"/>
      <c r="AT180" s="180"/>
      <c r="AU180" s="180"/>
      <c r="AV180" s="180"/>
      <c r="AW180" s="180"/>
      <c r="AX180" s="180"/>
      <c r="AY180" s="180"/>
      <c r="AZ180" s="180"/>
      <c r="BA180" s="180"/>
      <c r="BB180" s="180"/>
      <c r="BC180" s="180"/>
      <c r="BD180" s="180"/>
      <c r="BE180" s="180"/>
      <c r="BF180" s="180"/>
      <c r="BG180" s="180"/>
      <c r="BH180" s="180"/>
      <c r="BI180" s="180"/>
      <c r="BJ180" s="180"/>
      <c r="BK180" s="180"/>
      <c r="BL180" s="180"/>
      <c r="BM180" s="180"/>
      <c r="BN180" s="180"/>
      <c r="BO180" s="180"/>
      <c r="BP180" s="180"/>
      <c r="BQ180" s="180"/>
      <c r="BR180" s="180"/>
      <c r="BS180" s="180"/>
      <c r="BT180" s="180"/>
      <c r="BU180" s="180"/>
      <c r="BV180" s="180"/>
      <c r="BW180" s="180"/>
      <c r="BX180" s="180"/>
      <c r="BY180" s="180"/>
      <c r="BZ180" s="180"/>
      <c r="CA180" s="180"/>
      <c r="CB180" s="180"/>
      <c r="CC180" s="180"/>
      <c r="CD180" s="180"/>
      <c r="CE180" s="180"/>
      <c r="CF180" s="180"/>
      <c r="CG180" s="180"/>
      <c r="CH180" s="180"/>
      <c r="CI180" s="180"/>
      <c r="CJ180" s="180"/>
      <c r="CK180" s="180"/>
      <c r="CL180" s="180"/>
      <c r="CM180" s="180"/>
      <c r="CN180" s="180"/>
      <c r="CO180" s="180"/>
      <c r="CP180" s="180"/>
      <c r="CQ180" s="180"/>
      <c r="CR180" s="180"/>
      <c r="CS180" s="180"/>
      <c r="CT180" s="180"/>
      <c r="CU180" s="180"/>
      <c r="CV180" s="180"/>
      <c r="CW180" s="180"/>
      <c r="CX180" s="180"/>
      <c r="CY180" s="180"/>
      <c r="CZ180" s="180"/>
      <c r="DA180" s="180"/>
      <c r="DB180" s="180"/>
      <c r="DC180" s="180"/>
      <c r="DD180" s="180"/>
      <c r="DE180" s="180"/>
      <c r="DF180" s="180"/>
      <c r="DG180" s="180"/>
      <c r="DH180" s="180"/>
      <c r="DI180" s="180"/>
      <c r="DJ180" s="180"/>
      <c r="DK180" s="180"/>
      <c r="DL180" s="180"/>
      <c r="DM180" s="180"/>
      <c r="DN180" s="180"/>
      <c r="DO180" s="180"/>
      <c r="DP180" s="180"/>
      <c r="DQ180" s="180"/>
      <c r="DR180" s="180"/>
      <c r="DS180" s="180"/>
      <c r="DT180" s="180"/>
      <c r="DU180" s="180"/>
      <c r="DV180" s="180"/>
      <c r="DW180" s="180"/>
      <c r="DX180" s="180"/>
      <c r="DY180" s="180"/>
      <c r="DZ180" s="180"/>
      <c r="EA180" s="180"/>
      <c r="EB180" s="180"/>
      <c r="EC180" s="180"/>
      <c r="ED180" s="180"/>
      <c r="EE180" s="180"/>
      <c r="EF180" s="180"/>
      <c r="EG180" s="180"/>
      <c r="EH180" s="180"/>
      <c r="EI180" s="180"/>
      <c r="EJ180" s="180"/>
    </row>
    <row r="181" spans="1:140" x14ac:dyDescent="0.35">
      <c r="A181" s="180"/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  <c r="AS181" s="180"/>
      <c r="AT181" s="180"/>
      <c r="AU181" s="180"/>
      <c r="AV181" s="180"/>
      <c r="AW181" s="180"/>
      <c r="AX181" s="180"/>
      <c r="AY181" s="180"/>
      <c r="AZ181" s="180"/>
      <c r="BA181" s="180"/>
      <c r="BB181" s="180"/>
      <c r="BC181" s="180"/>
      <c r="BD181" s="180"/>
      <c r="BE181" s="180"/>
      <c r="BF181" s="180"/>
      <c r="BG181" s="180"/>
      <c r="BH181" s="180"/>
      <c r="BI181" s="180"/>
      <c r="BJ181" s="180"/>
      <c r="BK181" s="180"/>
      <c r="BL181" s="180"/>
      <c r="BM181" s="180"/>
      <c r="BN181" s="180"/>
      <c r="BO181" s="180"/>
      <c r="BP181" s="180"/>
      <c r="BQ181" s="180"/>
      <c r="BR181" s="180"/>
      <c r="BS181" s="180"/>
      <c r="BT181" s="180"/>
      <c r="BU181" s="180"/>
      <c r="BV181" s="180"/>
      <c r="BW181" s="180"/>
      <c r="BX181" s="180"/>
      <c r="BY181" s="180"/>
      <c r="BZ181" s="180"/>
      <c r="CA181" s="180"/>
      <c r="CB181" s="180"/>
      <c r="CC181" s="180"/>
      <c r="CD181" s="180"/>
      <c r="CE181" s="180"/>
      <c r="CF181" s="180"/>
      <c r="CG181" s="180"/>
      <c r="CH181" s="180"/>
      <c r="CI181" s="180"/>
      <c r="CJ181" s="180"/>
      <c r="CK181" s="180"/>
      <c r="CL181" s="180"/>
      <c r="CM181" s="180"/>
      <c r="CN181" s="180"/>
      <c r="CO181" s="180"/>
      <c r="CP181" s="180"/>
      <c r="CQ181" s="180"/>
      <c r="CR181" s="180"/>
      <c r="CS181" s="180"/>
      <c r="CT181" s="180"/>
      <c r="CU181" s="180"/>
      <c r="CV181" s="180"/>
      <c r="CW181" s="180"/>
      <c r="CX181" s="180"/>
      <c r="CY181" s="180"/>
      <c r="CZ181" s="180"/>
      <c r="DA181" s="180"/>
      <c r="DB181" s="180"/>
      <c r="DC181" s="180"/>
      <c r="DD181" s="180"/>
      <c r="DE181" s="180"/>
      <c r="DF181" s="180"/>
      <c r="DG181" s="180"/>
      <c r="DH181" s="180"/>
      <c r="DI181" s="180"/>
      <c r="DJ181" s="180"/>
      <c r="DK181" s="180"/>
      <c r="DL181" s="180"/>
      <c r="DM181" s="180"/>
      <c r="DN181" s="180"/>
      <c r="DO181" s="180"/>
      <c r="DP181" s="180"/>
      <c r="DQ181" s="180"/>
      <c r="DR181" s="180"/>
      <c r="DS181" s="180"/>
      <c r="DT181" s="180"/>
      <c r="DU181" s="180"/>
      <c r="DV181" s="180"/>
      <c r="DW181" s="180"/>
      <c r="DX181" s="180"/>
      <c r="DY181" s="180"/>
      <c r="DZ181" s="180"/>
      <c r="EA181" s="180"/>
      <c r="EB181" s="180"/>
      <c r="EC181" s="180"/>
      <c r="ED181" s="180"/>
      <c r="EE181" s="180"/>
      <c r="EF181" s="180"/>
      <c r="EG181" s="180"/>
      <c r="EH181" s="180"/>
      <c r="EI181" s="180"/>
      <c r="EJ181" s="180"/>
    </row>
    <row r="182" spans="1:140" x14ac:dyDescent="0.35">
      <c r="A182" s="180"/>
      <c r="B182" s="180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  <c r="AS182" s="180"/>
      <c r="AT182" s="180"/>
      <c r="AU182" s="180"/>
      <c r="AV182" s="180"/>
      <c r="AW182" s="180"/>
      <c r="AX182" s="180"/>
      <c r="AY182" s="180"/>
      <c r="AZ182" s="180"/>
      <c r="BA182" s="180"/>
      <c r="BB182" s="180"/>
      <c r="BC182" s="180"/>
      <c r="BD182" s="180"/>
      <c r="BE182" s="180"/>
      <c r="BF182" s="180"/>
      <c r="BG182" s="180"/>
      <c r="BH182" s="180"/>
      <c r="BI182" s="180"/>
      <c r="BJ182" s="180"/>
      <c r="BK182" s="180"/>
      <c r="BL182" s="180"/>
      <c r="BM182" s="180"/>
      <c r="BN182" s="180"/>
      <c r="BO182" s="180"/>
      <c r="BP182" s="180"/>
      <c r="BQ182" s="180"/>
      <c r="BR182" s="180"/>
      <c r="BS182" s="180"/>
      <c r="BT182" s="180"/>
      <c r="BU182" s="180"/>
      <c r="BV182" s="180"/>
      <c r="BW182" s="180"/>
      <c r="BX182" s="180"/>
      <c r="BY182" s="180"/>
      <c r="BZ182" s="180"/>
      <c r="CA182" s="180"/>
      <c r="CB182" s="180"/>
      <c r="CC182" s="180"/>
      <c r="CD182" s="180"/>
      <c r="CE182" s="180"/>
      <c r="CF182" s="180"/>
      <c r="CG182" s="180"/>
      <c r="CH182" s="180"/>
      <c r="CI182" s="180"/>
      <c r="CJ182" s="180"/>
      <c r="CK182" s="180"/>
      <c r="CL182" s="180"/>
      <c r="CM182" s="180"/>
      <c r="CN182" s="180"/>
      <c r="CO182" s="180"/>
      <c r="CP182" s="180"/>
      <c r="CQ182" s="180"/>
      <c r="CR182" s="180"/>
      <c r="CS182" s="180"/>
      <c r="CT182" s="180"/>
      <c r="CU182" s="180"/>
      <c r="CV182" s="180"/>
      <c r="CW182" s="180"/>
      <c r="CX182" s="180"/>
      <c r="CY182" s="180"/>
      <c r="CZ182" s="180"/>
      <c r="DA182" s="180"/>
      <c r="DB182" s="180"/>
      <c r="DC182" s="180"/>
      <c r="DD182" s="180"/>
      <c r="DE182" s="180"/>
      <c r="DF182" s="180"/>
      <c r="DG182" s="180"/>
      <c r="DH182" s="180"/>
      <c r="DI182" s="180"/>
      <c r="DJ182" s="180"/>
      <c r="DK182" s="180"/>
      <c r="DL182" s="180"/>
      <c r="DM182" s="180"/>
      <c r="DN182" s="180"/>
      <c r="DO182" s="180"/>
      <c r="DP182" s="180"/>
      <c r="DQ182" s="180"/>
      <c r="DR182" s="180"/>
      <c r="DS182" s="180"/>
      <c r="DT182" s="180"/>
      <c r="DU182" s="180"/>
      <c r="DV182" s="180"/>
      <c r="DW182" s="180"/>
      <c r="DX182" s="180"/>
      <c r="DY182" s="180"/>
      <c r="DZ182" s="180"/>
      <c r="EA182" s="180"/>
      <c r="EB182" s="180"/>
      <c r="EC182" s="180"/>
      <c r="ED182" s="180"/>
      <c r="EE182" s="180"/>
      <c r="EF182" s="180"/>
      <c r="EG182" s="180"/>
      <c r="EH182" s="180"/>
      <c r="EI182" s="180"/>
      <c r="EJ182" s="180"/>
    </row>
    <row r="183" spans="1:140" x14ac:dyDescent="0.35">
      <c r="A183" s="180"/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  <c r="AS183" s="180"/>
      <c r="AT183" s="180"/>
      <c r="AU183" s="180"/>
      <c r="AV183" s="180"/>
      <c r="AW183" s="180"/>
      <c r="AX183" s="180"/>
      <c r="AY183" s="180"/>
      <c r="AZ183" s="180"/>
      <c r="BA183" s="180"/>
      <c r="BB183" s="180"/>
      <c r="BC183" s="180"/>
      <c r="BD183" s="180"/>
      <c r="BE183" s="180"/>
      <c r="BF183" s="180"/>
      <c r="BG183" s="180"/>
      <c r="BH183" s="180"/>
      <c r="BI183" s="180"/>
      <c r="BJ183" s="180"/>
      <c r="BK183" s="180"/>
      <c r="BL183" s="180"/>
      <c r="BM183" s="180"/>
      <c r="BN183" s="180"/>
      <c r="BO183" s="180"/>
      <c r="BP183" s="180"/>
      <c r="BQ183" s="180"/>
      <c r="BR183" s="180"/>
      <c r="BS183" s="180"/>
      <c r="BT183" s="180"/>
      <c r="BU183" s="180"/>
      <c r="BV183" s="180"/>
      <c r="BW183" s="180"/>
      <c r="BX183" s="180"/>
      <c r="BY183" s="180"/>
      <c r="BZ183" s="180"/>
      <c r="CA183" s="180"/>
      <c r="CB183" s="180"/>
      <c r="CC183" s="180"/>
      <c r="CD183" s="180"/>
      <c r="CE183" s="180"/>
      <c r="CF183" s="180"/>
      <c r="CG183" s="180"/>
      <c r="CH183" s="180"/>
      <c r="CI183" s="180"/>
      <c r="CJ183" s="180"/>
      <c r="CK183" s="180"/>
      <c r="CL183" s="180"/>
      <c r="CM183" s="180"/>
      <c r="CN183" s="180"/>
      <c r="CO183" s="180"/>
      <c r="CP183" s="180"/>
      <c r="CQ183" s="180"/>
      <c r="CR183" s="180"/>
      <c r="CS183" s="180"/>
      <c r="CT183" s="180"/>
      <c r="CU183" s="180"/>
      <c r="CV183" s="180"/>
      <c r="CW183" s="180"/>
      <c r="CX183" s="180"/>
      <c r="CY183" s="180"/>
      <c r="CZ183" s="180"/>
      <c r="DA183" s="180"/>
      <c r="DB183" s="180"/>
      <c r="DC183" s="180"/>
      <c r="DD183" s="180"/>
      <c r="DE183" s="180"/>
      <c r="DF183" s="180"/>
      <c r="DG183" s="180"/>
      <c r="DH183" s="180"/>
      <c r="DI183" s="180"/>
      <c r="DJ183" s="180"/>
      <c r="DK183" s="180"/>
      <c r="DL183" s="180"/>
      <c r="DM183" s="180"/>
      <c r="DN183" s="180"/>
      <c r="DO183" s="180"/>
      <c r="DP183" s="180"/>
      <c r="DQ183" s="180"/>
      <c r="DR183" s="180"/>
      <c r="DS183" s="180"/>
      <c r="DT183" s="180"/>
      <c r="DU183" s="180"/>
      <c r="DV183" s="180"/>
      <c r="DW183" s="180"/>
      <c r="DX183" s="180"/>
      <c r="DY183" s="180"/>
      <c r="DZ183" s="180"/>
      <c r="EA183" s="180"/>
      <c r="EB183" s="180"/>
      <c r="EC183" s="180"/>
      <c r="ED183" s="180"/>
      <c r="EE183" s="180"/>
      <c r="EF183" s="180"/>
      <c r="EG183" s="180"/>
      <c r="EH183" s="180"/>
      <c r="EI183" s="180"/>
      <c r="EJ183" s="180"/>
    </row>
    <row r="184" spans="1:140" x14ac:dyDescent="0.35">
      <c r="A184" s="180"/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  <c r="AS184" s="180"/>
      <c r="AT184" s="180"/>
      <c r="AU184" s="180"/>
      <c r="AV184" s="180"/>
      <c r="AW184" s="180"/>
      <c r="AX184" s="180"/>
      <c r="AY184" s="180"/>
      <c r="AZ184" s="180"/>
      <c r="BA184" s="180"/>
      <c r="BB184" s="180"/>
      <c r="BC184" s="180"/>
      <c r="BD184" s="180"/>
      <c r="BE184" s="180"/>
      <c r="BF184" s="180"/>
      <c r="BG184" s="180"/>
      <c r="BH184" s="180"/>
      <c r="BI184" s="180"/>
      <c r="BJ184" s="180"/>
      <c r="BK184" s="180"/>
      <c r="BL184" s="180"/>
      <c r="BM184" s="180"/>
      <c r="BN184" s="180"/>
      <c r="BO184" s="180"/>
      <c r="BP184" s="180"/>
      <c r="BQ184" s="180"/>
      <c r="BR184" s="180"/>
      <c r="BS184" s="180"/>
      <c r="BT184" s="180"/>
      <c r="BU184" s="180"/>
      <c r="BV184" s="180"/>
      <c r="BW184" s="180"/>
      <c r="BX184" s="180"/>
      <c r="BY184" s="180"/>
      <c r="BZ184" s="180"/>
      <c r="CA184" s="180"/>
      <c r="CB184" s="180"/>
      <c r="CC184" s="180"/>
      <c r="CD184" s="180"/>
      <c r="CE184" s="180"/>
      <c r="CF184" s="180"/>
      <c r="CG184" s="180"/>
      <c r="CH184" s="180"/>
      <c r="CI184" s="180"/>
      <c r="CJ184" s="180"/>
      <c r="CK184" s="180"/>
      <c r="CL184" s="180"/>
      <c r="CM184" s="180"/>
      <c r="CN184" s="180"/>
      <c r="CO184" s="180"/>
      <c r="CP184" s="180"/>
      <c r="CQ184" s="180"/>
      <c r="CR184" s="180"/>
      <c r="CS184" s="180"/>
      <c r="CT184" s="180"/>
      <c r="CU184" s="180"/>
      <c r="CV184" s="180"/>
      <c r="CW184" s="180"/>
      <c r="CX184" s="180"/>
      <c r="CY184" s="180"/>
      <c r="CZ184" s="180"/>
      <c r="DA184" s="180"/>
      <c r="DB184" s="180"/>
      <c r="DC184" s="180"/>
      <c r="DD184" s="180"/>
      <c r="DE184" s="180"/>
      <c r="DF184" s="180"/>
      <c r="DG184" s="180"/>
      <c r="DH184" s="180"/>
      <c r="DI184" s="180"/>
      <c r="DJ184" s="180"/>
      <c r="DK184" s="180"/>
      <c r="DL184" s="180"/>
      <c r="DM184" s="180"/>
      <c r="DN184" s="180"/>
      <c r="DO184" s="180"/>
      <c r="DP184" s="180"/>
      <c r="DQ184" s="180"/>
      <c r="DR184" s="180"/>
      <c r="DS184" s="180"/>
      <c r="DT184" s="180"/>
      <c r="DU184" s="180"/>
      <c r="DV184" s="180"/>
      <c r="DW184" s="180"/>
      <c r="DX184" s="180"/>
      <c r="DY184" s="180"/>
      <c r="DZ184" s="180"/>
      <c r="EA184" s="180"/>
      <c r="EB184" s="180"/>
      <c r="EC184" s="180"/>
      <c r="ED184" s="180"/>
      <c r="EE184" s="180"/>
      <c r="EF184" s="180"/>
      <c r="EG184" s="180"/>
      <c r="EH184" s="180"/>
      <c r="EI184" s="180"/>
      <c r="EJ184" s="180"/>
    </row>
    <row r="185" spans="1:140" x14ac:dyDescent="0.35">
      <c r="A185" s="180"/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  <c r="AS185" s="180"/>
      <c r="AT185" s="180"/>
      <c r="AU185" s="180"/>
      <c r="AV185" s="180"/>
      <c r="AW185" s="180"/>
      <c r="AX185" s="180"/>
      <c r="AY185" s="180"/>
      <c r="AZ185" s="180"/>
      <c r="BA185" s="180"/>
      <c r="BB185" s="180"/>
      <c r="BC185" s="180"/>
      <c r="BD185" s="180"/>
      <c r="BE185" s="180"/>
      <c r="BF185" s="180"/>
      <c r="BG185" s="180"/>
      <c r="BH185" s="180"/>
      <c r="BI185" s="180"/>
      <c r="BJ185" s="180"/>
      <c r="BK185" s="180"/>
      <c r="BL185" s="180"/>
      <c r="BM185" s="180"/>
      <c r="BN185" s="180"/>
      <c r="BO185" s="180"/>
      <c r="BP185" s="180"/>
      <c r="BQ185" s="180"/>
      <c r="BR185" s="180"/>
      <c r="BS185" s="180"/>
      <c r="BT185" s="180"/>
      <c r="BU185" s="180"/>
      <c r="BV185" s="180"/>
      <c r="BW185" s="180"/>
      <c r="BX185" s="180"/>
      <c r="BY185" s="180"/>
      <c r="BZ185" s="180"/>
      <c r="CA185" s="180"/>
      <c r="CB185" s="180"/>
      <c r="CC185" s="180"/>
      <c r="CD185" s="180"/>
      <c r="CE185" s="180"/>
      <c r="CF185" s="180"/>
      <c r="CG185" s="180"/>
      <c r="CH185" s="180"/>
      <c r="CI185" s="180"/>
      <c r="CJ185" s="180"/>
      <c r="CK185" s="180"/>
      <c r="CL185" s="180"/>
      <c r="CM185" s="180"/>
      <c r="CN185" s="180"/>
      <c r="CO185" s="180"/>
      <c r="CP185" s="180"/>
      <c r="CQ185" s="180"/>
      <c r="CR185" s="180"/>
      <c r="CS185" s="180"/>
      <c r="CT185" s="180"/>
      <c r="CU185" s="180"/>
      <c r="CV185" s="180"/>
      <c r="CW185" s="180"/>
      <c r="CX185" s="180"/>
      <c r="CY185" s="180"/>
      <c r="CZ185" s="180"/>
      <c r="DA185" s="180"/>
      <c r="DB185" s="180"/>
      <c r="DC185" s="180"/>
      <c r="DD185" s="180"/>
      <c r="DE185" s="180"/>
      <c r="DF185" s="180"/>
      <c r="DG185" s="180"/>
      <c r="DH185" s="180"/>
      <c r="DI185" s="180"/>
      <c r="DJ185" s="180"/>
      <c r="DK185" s="180"/>
      <c r="DL185" s="180"/>
      <c r="DM185" s="180"/>
      <c r="DN185" s="180"/>
      <c r="DO185" s="180"/>
      <c r="DP185" s="180"/>
      <c r="DQ185" s="180"/>
      <c r="DR185" s="180"/>
      <c r="DS185" s="180"/>
      <c r="DT185" s="180"/>
      <c r="DU185" s="180"/>
      <c r="DV185" s="180"/>
      <c r="DW185" s="180"/>
      <c r="DX185" s="180"/>
      <c r="DY185" s="180"/>
      <c r="DZ185" s="180"/>
      <c r="EA185" s="180"/>
      <c r="EB185" s="180"/>
      <c r="EC185" s="180"/>
      <c r="ED185" s="180"/>
      <c r="EE185" s="180"/>
      <c r="EF185" s="180"/>
      <c r="EG185" s="180"/>
      <c r="EH185" s="180"/>
      <c r="EI185" s="180"/>
      <c r="EJ185" s="180"/>
    </row>
    <row r="186" spans="1:140" x14ac:dyDescent="0.35">
      <c r="A186" s="180"/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  <c r="AS186" s="180"/>
      <c r="AT186" s="180"/>
      <c r="AU186" s="180"/>
      <c r="AV186" s="180"/>
      <c r="AW186" s="180"/>
      <c r="AX186" s="180"/>
      <c r="AY186" s="180"/>
      <c r="AZ186" s="180"/>
      <c r="BA186" s="180"/>
      <c r="BB186" s="180"/>
      <c r="BC186" s="180"/>
      <c r="BD186" s="180"/>
      <c r="BE186" s="180"/>
      <c r="BF186" s="180"/>
      <c r="BG186" s="180"/>
      <c r="BH186" s="180"/>
      <c r="BI186" s="180"/>
      <c r="BJ186" s="180"/>
      <c r="BK186" s="180"/>
      <c r="BL186" s="180"/>
      <c r="BM186" s="180"/>
      <c r="BN186" s="180"/>
      <c r="BO186" s="180"/>
      <c r="BP186" s="180"/>
      <c r="BQ186" s="180"/>
      <c r="BR186" s="180"/>
      <c r="BS186" s="180"/>
      <c r="BT186" s="180"/>
      <c r="BU186" s="180"/>
      <c r="BV186" s="180"/>
      <c r="BW186" s="180"/>
      <c r="BX186" s="180"/>
      <c r="BY186" s="180"/>
      <c r="BZ186" s="180"/>
      <c r="CA186" s="180"/>
      <c r="CB186" s="180"/>
      <c r="CC186" s="180"/>
      <c r="CD186" s="180"/>
      <c r="CE186" s="180"/>
      <c r="CF186" s="180"/>
      <c r="CG186" s="180"/>
      <c r="CH186" s="180"/>
      <c r="CI186" s="180"/>
      <c r="CJ186" s="180"/>
      <c r="CK186" s="180"/>
      <c r="CL186" s="180"/>
      <c r="CM186" s="180"/>
      <c r="CN186" s="180"/>
      <c r="CO186" s="180"/>
      <c r="CP186" s="180"/>
      <c r="CQ186" s="180"/>
      <c r="CR186" s="180"/>
      <c r="CS186" s="180"/>
      <c r="CT186" s="180"/>
      <c r="CU186" s="180"/>
      <c r="CV186" s="180"/>
      <c r="CW186" s="180"/>
      <c r="CX186" s="180"/>
      <c r="CY186" s="180"/>
      <c r="CZ186" s="180"/>
      <c r="DA186" s="180"/>
      <c r="DB186" s="180"/>
      <c r="DC186" s="180"/>
      <c r="DD186" s="180"/>
      <c r="DE186" s="180"/>
      <c r="DF186" s="180"/>
      <c r="DG186" s="180"/>
      <c r="DH186" s="180"/>
      <c r="DI186" s="180"/>
      <c r="DJ186" s="180"/>
      <c r="DK186" s="180"/>
      <c r="DL186" s="180"/>
      <c r="DM186" s="180"/>
      <c r="DN186" s="180"/>
      <c r="DO186" s="180"/>
      <c r="DP186" s="180"/>
      <c r="DQ186" s="180"/>
      <c r="DR186" s="180"/>
      <c r="DS186" s="180"/>
      <c r="DT186" s="180"/>
      <c r="DU186" s="180"/>
      <c r="DV186" s="180"/>
      <c r="DW186" s="180"/>
      <c r="DX186" s="180"/>
      <c r="DY186" s="180"/>
      <c r="DZ186" s="180"/>
      <c r="EA186" s="180"/>
      <c r="EB186" s="180"/>
      <c r="EC186" s="180"/>
      <c r="ED186" s="180"/>
      <c r="EE186" s="180"/>
      <c r="EF186" s="180"/>
      <c r="EG186" s="180"/>
      <c r="EH186" s="180"/>
      <c r="EI186" s="180"/>
      <c r="EJ186" s="180"/>
    </row>
    <row r="187" spans="1:140" x14ac:dyDescent="0.35">
      <c r="A187" s="180"/>
      <c r="B187" s="180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  <c r="X187" s="180"/>
      <c r="Y187" s="18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  <c r="AS187" s="180"/>
      <c r="AT187" s="180"/>
      <c r="AU187" s="180"/>
      <c r="AV187" s="180"/>
      <c r="AW187" s="180"/>
      <c r="AX187" s="180"/>
      <c r="AY187" s="180"/>
      <c r="AZ187" s="180"/>
      <c r="BA187" s="180"/>
      <c r="BB187" s="180"/>
      <c r="BC187" s="180"/>
      <c r="BD187" s="180"/>
      <c r="BE187" s="180"/>
      <c r="BF187" s="180"/>
      <c r="BG187" s="180"/>
      <c r="BH187" s="180"/>
      <c r="BI187" s="180"/>
      <c r="BJ187" s="180"/>
      <c r="BK187" s="180"/>
      <c r="BL187" s="180"/>
      <c r="BM187" s="180"/>
      <c r="BN187" s="180"/>
      <c r="BO187" s="180"/>
      <c r="BP187" s="180"/>
      <c r="BQ187" s="180"/>
      <c r="BR187" s="180"/>
      <c r="BS187" s="180"/>
      <c r="BT187" s="180"/>
      <c r="BU187" s="180"/>
      <c r="BV187" s="180"/>
      <c r="BW187" s="180"/>
      <c r="BX187" s="180"/>
      <c r="BY187" s="180"/>
      <c r="BZ187" s="180"/>
      <c r="CA187" s="180"/>
      <c r="CB187" s="180"/>
      <c r="CC187" s="180"/>
      <c r="CD187" s="180"/>
      <c r="CE187" s="180"/>
      <c r="CF187" s="180"/>
      <c r="CG187" s="180"/>
      <c r="CH187" s="180"/>
      <c r="CI187" s="180"/>
      <c r="CJ187" s="180"/>
      <c r="CK187" s="180"/>
      <c r="CL187" s="180"/>
      <c r="CM187" s="180"/>
      <c r="CN187" s="180"/>
      <c r="CO187" s="180"/>
      <c r="CP187" s="180"/>
      <c r="CQ187" s="180"/>
      <c r="CR187" s="180"/>
      <c r="CS187" s="180"/>
      <c r="CT187" s="180"/>
      <c r="CU187" s="180"/>
      <c r="CV187" s="180"/>
      <c r="CW187" s="180"/>
      <c r="CX187" s="180"/>
      <c r="CY187" s="180"/>
      <c r="CZ187" s="180"/>
      <c r="DA187" s="180"/>
      <c r="DB187" s="180"/>
      <c r="DC187" s="180"/>
      <c r="DD187" s="180"/>
      <c r="DE187" s="180"/>
      <c r="DF187" s="180"/>
      <c r="DG187" s="180"/>
      <c r="DH187" s="180"/>
      <c r="DI187" s="180"/>
      <c r="DJ187" s="180"/>
      <c r="DK187" s="180"/>
      <c r="DL187" s="180"/>
      <c r="DM187" s="180"/>
      <c r="DN187" s="180"/>
      <c r="DO187" s="180"/>
      <c r="DP187" s="180"/>
      <c r="DQ187" s="180"/>
      <c r="DR187" s="180"/>
      <c r="DS187" s="180"/>
      <c r="DT187" s="180"/>
      <c r="DU187" s="180"/>
      <c r="DV187" s="180"/>
      <c r="DW187" s="180"/>
      <c r="DX187" s="180"/>
      <c r="DY187" s="180"/>
      <c r="DZ187" s="180"/>
      <c r="EA187" s="180"/>
      <c r="EB187" s="180"/>
      <c r="EC187" s="180"/>
      <c r="ED187" s="180"/>
      <c r="EE187" s="180"/>
      <c r="EF187" s="180"/>
      <c r="EG187" s="180"/>
      <c r="EH187" s="180"/>
      <c r="EI187" s="180"/>
      <c r="EJ187" s="180"/>
    </row>
    <row r="188" spans="1:140" x14ac:dyDescent="0.35">
      <c r="A188" s="180"/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  <c r="X188" s="180"/>
      <c r="Y188" s="18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  <c r="AS188" s="180"/>
      <c r="AT188" s="180"/>
      <c r="AU188" s="180"/>
      <c r="AV188" s="180"/>
      <c r="AW188" s="180"/>
      <c r="AX188" s="180"/>
      <c r="AY188" s="180"/>
      <c r="AZ188" s="180"/>
      <c r="BA188" s="180"/>
      <c r="BB188" s="180"/>
      <c r="BC188" s="180"/>
      <c r="BD188" s="180"/>
      <c r="BE188" s="180"/>
      <c r="BF188" s="180"/>
      <c r="BG188" s="180"/>
      <c r="BH188" s="180"/>
      <c r="BI188" s="180"/>
      <c r="BJ188" s="180"/>
      <c r="BK188" s="180"/>
      <c r="BL188" s="180"/>
      <c r="BM188" s="180"/>
      <c r="BN188" s="180"/>
      <c r="BO188" s="180"/>
      <c r="BP188" s="180"/>
      <c r="BQ188" s="180"/>
      <c r="BR188" s="180"/>
      <c r="BS188" s="180"/>
      <c r="BT188" s="180"/>
      <c r="BU188" s="180"/>
      <c r="BV188" s="180"/>
      <c r="BW188" s="180"/>
      <c r="BX188" s="180"/>
      <c r="BY188" s="180"/>
      <c r="BZ188" s="180"/>
      <c r="CA188" s="180"/>
      <c r="CB188" s="180"/>
      <c r="CC188" s="180"/>
      <c r="CD188" s="180"/>
      <c r="CE188" s="180"/>
      <c r="CF188" s="180"/>
      <c r="CG188" s="180"/>
      <c r="CH188" s="180"/>
      <c r="CI188" s="180"/>
      <c r="CJ188" s="180"/>
      <c r="CK188" s="180"/>
      <c r="CL188" s="180"/>
      <c r="CM188" s="180"/>
      <c r="CN188" s="180"/>
      <c r="CO188" s="180"/>
      <c r="CP188" s="180"/>
      <c r="CQ188" s="180"/>
      <c r="CR188" s="180"/>
      <c r="CS188" s="180"/>
      <c r="CT188" s="180"/>
      <c r="CU188" s="180"/>
      <c r="CV188" s="180"/>
      <c r="CW188" s="180"/>
      <c r="CX188" s="180"/>
      <c r="CY188" s="180"/>
      <c r="CZ188" s="180"/>
      <c r="DA188" s="180"/>
      <c r="DB188" s="180"/>
      <c r="DC188" s="180"/>
      <c r="DD188" s="180"/>
      <c r="DE188" s="180"/>
      <c r="DF188" s="180"/>
      <c r="DG188" s="180"/>
      <c r="DH188" s="180"/>
      <c r="DI188" s="180"/>
      <c r="DJ188" s="180"/>
      <c r="DK188" s="180"/>
      <c r="DL188" s="180"/>
      <c r="DM188" s="180"/>
      <c r="DN188" s="180"/>
      <c r="DO188" s="180"/>
      <c r="DP188" s="180"/>
      <c r="DQ188" s="180"/>
      <c r="DR188" s="180"/>
      <c r="DS188" s="180"/>
      <c r="DT188" s="180"/>
      <c r="DU188" s="180"/>
      <c r="DV188" s="180"/>
      <c r="DW188" s="180"/>
      <c r="DX188" s="180"/>
      <c r="DY188" s="180"/>
      <c r="DZ188" s="180"/>
      <c r="EA188" s="180"/>
      <c r="EB188" s="180"/>
      <c r="EC188" s="180"/>
      <c r="ED188" s="180"/>
      <c r="EE188" s="180"/>
      <c r="EF188" s="180"/>
      <c r="EG188" s="180"/>
      <c r="EH188" s="180"/>
      <c r="EI188" s="180"/>
      <c r="EJ188" s="180"/>
    </row>
    <row r="189" spans="1:140" x14ac:dyDescent="0.35">
      <c r="A189" s="180"/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  <c r="AS189" s="180"/>
      <c r="AT189" s="180"/>
      <c r="AU189" s="180"/>
      <c r="AV189" s="180"/>
      <c r="AW189" s="180"/>
      <c r="AX189" s="180"/>
      <c r="AY189" s="180"/>
      <c r="AZ189" s="180"/>
      <c r="BA189" s="180"/>
      <c r="BB189" s="180"/>
      <c r="BC189" s="180"/>
      <c r="BD189" s="180"/>
      <c r="BE189" s="180"/>
      <c r="BF189" s="180"/>
      <c r="BG189" s="180"/>
      <c r="BH189" s="180"/>
      <c r="BI189" s="180"/>
      <c r="BJ189" s="180"/>
      <c r="BK189" s="180"/>
      <c r="BL189" s="180"/>
      <c r="BM189" s="180"/>
      <c r="BN189" s="180"/>
      <c r="BO189" s="180"/>
      <c r="BP189" s="180"/>
      <c r="BQ189" s="180"/>
      <c r="BR189" s="180"/>
      <c r="BS189" s="180"/>
      <c r="BT189" s="180"/>
      <c r="BU189" s="180"/>
      <c r="BV189" s="180"/>
      <c r="BW189" s="180"/>
      <c r="BX189" s="180"/>
      <c r="BY189" s="180"/>
      <c r="BZ189" s="180"/>
      <c r="CA189" s="180"/>
      <c r="CB189" s="180"/>
      <c r="CC189" s="180"/>
      <c r="CD189" s="180"/>
      <c r="CE189" s="180"/>
      <c r="CF189" s="180"/>
      <c r="CG189" s="180"/>
      <c r="CH189" s="180"/>
      <c r="CI189" s="180"/>
      <c r="CJ189" s="180"/>
      <c r="CK189" s="180"/>
      <c r="CL189" s="180"/>
      <c r="CM189" s="180"/>
      <c r="CN189" s="180"/>
      <c r="CO189" s="180"/>
      <c r="CP189" s="180"/>
      <c r="CQ189" s="180"/>
      <c r="CR189" s="180"/>
      <c r="CS189" s="180"/>
      <c r="CT189" s="180"/>
      <c r="CU189" s="180"/>
      <c r="CV189" s="180"/>
      <c r="CW189" s="180"/>
      <c r="CX189" s="180"/>
      <c r="CY189" s="180"/>
      <c r="CZ189" s="180"/>
      <c r="DA189" s="180"/>
      <c r="DB189" s="180"/>
      <c r="DC189" s="180"/>
      <c r="DD189" s="180"/>
      <c r="DE189" s="180"/>
      <c r="DF189" s="180"/>
      <c r="DG189" s="180"/>
      <c r="DH189" s="180"/>
      <c r="DI189" s="180"/>
      <c r="DJ189" s="180"/>
      <c r="DK189" s="180"/>
      <c r="DL189" s="180"/>
      <c r="DM189" s="180"/>
      <c r="DN189" s="180"/>
      <c r="DO189" s="180"/>
      <c r="DP189" s="180"/>
      <c r="DQ189" s="180"/>
      <c r="DR189" s="180"/>
      <c r="DS189" s="180"/>
      <c r="DT189" s="180"/>
      <c r="DU189" s="180"/>
      <c r="DV189" s="180"/>
      <c r="DW189" s="180"/>
      <c r="DX189" s="180"/>
      <c r="DY189" s="180"/>
      <c r="DZ189" s="180"/>
      <c r="EA189" s="180"/>
      <c r="EB189" s="180"/>
      <c r="EC189" s="180"/>
      <c r="ED189" s="180"/>
      <c r="EE189" s="180"/>
      <c r="EF189" s="180"/>
      <c r="EG189" s="180"/>
      <c r="EH189" s="180"/>
      <c r="EI189" s="180"/>
      <c r="EJ189" s="180"/>
    </row>
    <row r="190" spans="1:140" x14ac:dyDescent="0.35">
      <c r="A190" s="180"/>
      <c r="B190" s="180"/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  <c r="AS190" s="180"/>
      <c r="AT190" s="180"/>
      <c r="AU190" s="180"/>
      <c r="AV190" s="180"/>
      <c r="AW190" s="180"/>
      <c r="AX190" s="180"/>
      <c r="AY190" s="180"/>
      <c r="AZ190" s="180"/>
      <c r="BA190" s="180"/>
      <c r="BB190" s="180"/>
      <c r="BC190" s="180"/>
      <c r="BD190" s="180"/>
      <c r="BE190" s="180"/>
      <c r="BF190" s="180"/>
      <c r="BG190" s="180"/>
      <c r="BH190" s="180"/>
      <c r="BI190" s="180"/>
      <c r="BJ190" s="180"/>
      <c r="BK190" s="180"/>
      <c r="BL190" s="180"/>
      <c r="BM190" s="180"/>
      <c r="BN190" s="180"/>
      <c r="BO190" s="180"/>
      <c r="BP190" s="180"/>
      <c r="BQ190" s="180"/>
      <c r="BR190" s="180"/>
      <c r="BS190" s="180"/>
      <c r="BT190" s="180"/>
      <c r="BU190" s="180"/>
      <c r="BV190" s="180"/>
      <c r="BW190" s="180"/>
      <c r="BX190" s="180"/>
      <c r="BY190" s="180"/>
      <c r="BZ190" s="180"/>
      <c r="CA190" s="180"/>
      <c r="CB190" s="180"/>
      <c r="CC190" s="180"/>
      <c r="CD190" s="180"/>
      <c r="CE190" s="180"/>
      <c r="CF190" s="180"/>
      <c r="CG190" s="180"/>
      <c r="CH190" s="180"/>
      <c r="CI190" s="180"/>
      <c r="CJ190" s="180"/>
      <c r="CK190" s="180"/>
      <c r="CL190" s="180"/>
      <c r="CM190" s="180"/>
      <c r="CN190" s="180"/>
      <c r="CO190" s="180"/>
      <c r="CP190" s="180"/>
      <c r="CQ190" s="180"/>
      <c r="CR190" s="180"/>
      <c r="CS190" s="180"/>
      <c r="CT190" s="180"/>
      <c r="CU190" s="180"/>
      <c r="CV190" s="180"/>
      <c r="CW190" s="180"/>
      <c r="CX190" s="180"/>
      <c r="CY190" s="180"/>
      <c r="CZ190" s="180"/>
      <c r="DA190" s="180"/>
      <c r="DB190" s="180"/>
      <c r="DC190" s="180"/>
      <c r="DD190" s="180"/>
      <c r="DE190" s="180"/>
      <c r="DF190" s="180"/>
      <c r="DG190" s="180"/>
      <c r="DH190" s="180"/>
      <c r="DI190" s="180"/>
      <c r="DJ190" s="180"/>
      <c r="DK190" s="180"/>
      <c r="DL190" s="180"/>
      <c r="DM190" s="180"/>
      <c r="DN190" s="180"/>
      <c r="DO190" s="180"/>
      <c r="DP190" s="180"/>
      <c r="DQ190" s="180"/>
      <c r="DR190" s="180"/>
      <c r="DS190" s="180"/>
      <c r="DT190" s="180"/>
      <c r="DU190" s="180"/>
      <c r="DV190" s="180"/>
      <c r="DW190" s="180"/>
      <c r="DX190" s="180"/>
      <c r="DY190" s="180"/>
      <c r="DZ190" s="180"/>
      <c r="EA190" s="180"/>
      <c r="EB190" s="180"/>
      <c r="EC190" s="180"/>
      <c r="ED190" s="180"/>
      <c r="EE190" s="180"/>
      <c r="EF190" s="180"/>
      <c r="EG190" s="180"/>
      <c r="EH190" s="180"/>
      <c r="EI190" s="180"/>
      <c r="EJ190" s="180"/>
    </row>
    <row r="191" spans="1:140" x14ac:dyDescent="0.35">
      <c r="A191" s="180"/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  <c r="X191" s="180"/>
      <c r="Y191" s="18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  <c r="AS191" s="180"/>
      <c r="AT191" s="180"/>
      <c r="AU191" s="180"/>
      <c r="AV191" s="180"/>
      <c r="AW191" s="180"/>
      <c r="AX191" s="180"/>
      <c r="AY191" s="180"/>
      <c r="AZ191" s="180"/>
      <c r="BA191" s="180"/>
      <c r="BB191" s="180"/>
      <c r="BC191" s="180"/>
      <c r="BD191" s="180"/>
      <c r="BE191" s="180"/>
      <c r="BF191" s="180"/>
      <c r="BG191" s="180"/>
      <c r="BH191" s="180"/>
      <c r="BI191" s="180"/>
      <c r="BJ191" s="180"/>
      <c r="BK191" s="180"/>
      <c r="BL191" s="180"/>
      <c r="BM191" s="180"/>
      <c r="BN191" s="180"/>
      <c r="BO191" s="180"/>
      <c r="BP191" s="180"/>
      <c r="BQ191" s="180"/>
      <c r="BR191" s="180"/>
      <c r="BS191" s="180"/>
      <c r="BT191" s="180"/>
      <c r="BU191" s="180"/>
      <c r="BV191" s="180"/>
      <c r="BW191" s="180"/>
      <c r="BX191" s="180"/>
      <c r="BY191" s="180"/>
      <c r="BZ191" s="180"/>
      <c r="CA191" s="180"/>
      <c r="CB191" s="180"/>
      <c r="CC191" s="180"/>
      <c r="CD191" s="180"/>
      <c r="CE191" s="180"/>
      <c r="CF191" s="180"/>
      <c r="CG191" s="180"/>
      <c r="CH191" s="180"/>
      <c r="CI191" s="180"/>
      <c r="CJ191" s="180"/>
      <c r="CK191" s="180"/>
      <c r="CL191" s="180"/>
      <c r="CM191" s="180"/>
      <c r="CN191" s="180"/>
      <c r="CO191" s="180"/>
      <c r="CP191" s="180"/>
      <c r="CQ191" s="180"/>
      <c r="CR191" s="180"/>
      <c r="CS191" s="180"/>
      <c r="CT191" s="180"/>
      <c r="CU191" s="180"/>
      <c r="CV191" s="180"/>
      <c r="CW191" s="180"/>
      <c r="CX191" s="180"/>
      <c r="CY191" s="180"/>
      <c r="CZ191" s="180"/>
      <c r="DA191" s="180"/>
      <c r="DB191" s="180"/>
      <c r="DC191" s="180"/>
      <c r="DD191" s="180"/>
      <c r="DE191" s="180"/>
      <c r="DF191" s="180"/>
      <c r="DG191" s="180"/>
      <c r="DH191" s="180"/>
      <c r="DI191" s="180"/>
      <c r="DJ191" s="180"/>
      <c r="DK191" s="180"/>
      <c r="DL191" s="180"/>
      <c r="DM191" s="180"/>
      <c r="DN191" s="180"/>
      <c r="DO191" s="180"/>
      <c r="DP191" s="180"/>
      <c r="DQ191" s="180"/>
      <c r="DR191" s="180"/>
      <c r="DS191" s="180"/>
      <c r="DT191" s="180"/>
      <c r="DU191" s="180"/>
      <c r="DV191" s="180"/>
      <c r="DW191" s="180"/>
      <c r="DX191" s="180"/>
      <c r="DY191" s="180"/>
      <c r="DZ191" s="180"/>
      <c r="EA191" s="180"/>
      <c r="EB191" s="180"/>
      <c r="EC191" s="180"/>
      <c r="ED191" s="180"/>
      <c r="EE191" s="180"/>
      <c r="EF191" s="180"/>
      <c r="EG191" s="180"/>
      <c r="EH191" s="180"/>
      <c r="EI191" s="180"/>
      <c r="EJ191" s="180"/>
    </row>
    <row r="192" spans="1:140" x14ac:dyDescent="0.35">
      <c r="A192" s="180"/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  <c r="AS192" s="180"/>
      <c r="AT192" s="180"/>
      <c r="AU192" s="180"/>
      <c r="AV192" s="180"/>
      <c r="AW192" s="180"/>
      <c r="AX192" s="180"/>
      <c r="AY192" s="180"/>
      <c r="AZ192" s="180"/>
      <c r="BA192" s="180"/>
      <c r="BB192" s="180"/>
      <c r="BC192" s="180"/>
      <c r="BD192" s="180"/>
      <c r="BE192" s="180"/>
      <c r="BF192" s="180"/>
      <c r="BG192" s="180"/>
      <c r="BH192" s="180"/>
      <c r="BI192" s="180"/>
      <c r="BJ192" s="180"/>
      <c r="BK192" s="180"/>
      <c r="BL192" s="180"/>
      <c r="BM192" s="180"/>
      <c r="BN192" s="180"/>
      <c r="BO192" s="180"/>
      <c r="BP192" s="180"/>
      <c r="BQ192" s="180"/>
      <c r="BR192" s="180"/>
      <c r="BS192" s="180"/>
      <c r="BT192" s="180"/>
      <c r="BU192" s="180"/>
      <c r="BV192" s="180"/>
      <c r="BW192" s="180"/>
      <c r="BX192" s="180"/>
      <c r="BY192" s="180"/>
      <c r="BZ192" s="180"/>
      <c r="CA192" s="180"/>
      <c r="CB192" s="180"/>
      <c r="CC192" s="180"/>
      <c r="CD192" s="180"/>
      <c r="CE192" s="180"/>
      <c r="CF192" s="180"/>
      <c r="CG192" s="180"/>
      <c r="CH192" s="180"/>
      <c r="CI192" s="180"/>
      <c r="CJ192" s="180"/>
      <c r="CK192" s="180"/>
      <c r="CL192" s="180"/>
      <c r="CM192" s="180"/>
      <c r="CN192" s="180"/>
      <c r="CO192" s="180"/>
      <c r="CP192" s="180"/>
      <c r="CQ192" s="180"/>
      <c r="CR192" s="180"/>
      <c r="CS192" s="180"/>
      <c r="CT192" s="180"/>
      <c r="CU192" s="180"/>
      <c r="CV192" s="180"/>
      <c r="CW192" s="180"/>
      <c r="CX192" s="180"/>
      <c r="CY192" s="180"/>
      <c r="CZ192" s="180"/>
      <c r="DA192" s="180"/>
      <c r="DB192" s="180"/>
      <c r="DC192" s="180"/>
      <c r="DD192" s="180"/>
      <c r="DE192" s="180"/>
      <c r="DF192" s="180"/>
      <c r="DG192" s="180"/>
      <c r="DH192" s="180"/>
      <c r="DI192" s="180"/>
      <c r="DJ192" s="180"/>
      <c r="DK192" s="180"/>
      <c r="DL192" s="180"/>
      <c r="DM192" s="180"/>
      <c r="DN192" s="180"/>
      <c r="DO192" s="180"/>
      <c r="DP192" s="180"/>
      <c r="DQ192" s="180"/>
      <c r="DR192" s="180"/>
      <c r="DS192" s="180"/>
      <c r="DT192" s="180"/>
      <c r="DU192" s="180"/>
      <c r="DV192" s="180"/>
      <c r="DW192" s="180"/>
      <c r="DX192" s="180"/>
      <c r="DY192" s="180"/>
      <c r="DZ192" s="180"/>
      <c r="EA192" s="180"/>
      <c r="EB192" s="180"/>
      <c r="EC192" s="180"/>
      <c r="ED192" s="180"/>
      <c r="EE192" s="180"/>
      <c r="EF192" s="180"/>
      <c r="EG192" s="180"/>
      <c r="EH192" s="180"/>
      <c r="EI192" s="180"/>
      <c r="EJ192" s="180"/>
    </row>
    <row r="193" spans="1:140" x14ac:dyDescent="0.35">
      <c r="A193" s="180"/>
      <c r="B193" s="180"/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  <c r="AS193" s="180"/>
      <c r="AT193" s="180"/>
      <c r="AU193" s="180"/>
      <c r="AV193" s="180"/>
      <c r="AW193" s="180"/>
      <c r="AX193" s="180"/>
      <c r="AY193" s="180"/>
      <c r="AZ193" s="180"/>
      <c r="BA193" s="180"/>
      <c r="BB193" s="180"/>
      <c r="BC193" s="180"/>
      <c r="BD193" s="180"/>
      <c r="BE193" s="180"/>
      <c r="BF193" s="180"/>
      <c r="BG193" s="180"/>
      <c r="BH193" s="180"/>
      <c r="BI193" s="180"/>
      <c r="BJ193" s="180"/>
      <c r="BK193" s="180"/>
      <c r="BL193" s="180"/>
      <c r="BM193" s="180"/>
      <c r="BN193" s="180"/>
      <c r="BO193" s="180"/>
      <c r="BP193" s="180"/>
      <c r="BQ193" s="180"/>
      <c r="BR193" s="180"/>
      <c r="BS193" s="180"/>
      <c r="BT193" s="180"/>
      <c r="BU193" s="180"/>
      <c r="BV193" s="180"/>
      <c r="BW193" s="180"/>
      <c r="BX193" s="180"/>
      <c r="BY193" s="180"/>
      <c r="BZ193" s="180"/>
      <c r="CA193" s="180"/>
      <c r="CB193" s="180"/>
      <c r="CC193" s="180"/>
      <c r="CD193" s="180"/>
      <c r="CE193" s="180"/>
      <c r="CF193" s="180"/>
      <c r="CG193" s="180"/>
      <c r="CH193" s="180"/>
      <c r="CI193" s="180"/>
      <c r="CJ193" s="180"/>
      <c r="CK193" s="180"/>
      <c r="CL193" s="180"/>
      <c r="CM193" s="180"/>
      <c r="CN193" s="180"/>
      <c r="CO193" s="180"/>
      <c r="CP193" s="180"/>
      <c r="CQ193" s="180"/>
      <c r="CR193" s="180"/>
      <c r="CS193" s="180"/>
      <c r="CT193" s="180"/>
      <c r="CU193" s="180"/>
      <c r="CV193" s="180"/>
      <c r="CW193" s="180"/>
      <c r="CX193" s="180"/>
      <c r="CY193" s="180"/>
      <c r="CZ193" s="180"/>
      <c r="DA193" s="180"/>
      <c r="DB193" s="180"/>
      <c r="DC193" s="180"/>
      <c r="DD193" s="180"/>
      <c r="DE193" s="180"/>
      <c r="DF193" s="180"/>
      <c r="DG193" s="180"/>
      <c r="DH193" s="180"/>
      <c r="DI193" s="180"/>
      <c r="DJ193" s="180"/>
      <c r="DK193" s="180"/>
      <c r="DL193" s="180"/>
      <c r="DM193" s="180"/>
      <c r="DN193" s="180"/>
      <c r="DO193" s="180"/>
      <c r="DP193" s="180"/>
      <c r="DQ193" s="180"/>
      <c r="DR193" s="180"/>
      <c r="DS193" s="180"/>
      <c r="DT193" s="180"/>
      <c r="DU193" s="180"/>
      <c r="DV193" s="180"/>
      <c r="DW193" s="180"/>
      <c r="DX193" s="180"/>
      <c r="DY193" s="180"/>
      <c r="DZ193" s="180"/>
      <c r="EA193" s="180"/>
      <c r="EB193" s="180"/>
      <c r="EC193" s="180"/>
      <c r="ED193" s="180"/>
      <c r="EE193" s="180"/>
      <c r="EF193" s="180"/>
      <c r="EG193" s="180"/>
      <c r="EH193" s="180"/>
      <c r="EI193" s="180"/>
      <c r="EJ193" s="180"/>
    </row>
    <row r="194" spans="1:140" x14ac:dyDescent="0.35">
      <c r="A194" s="180"/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  <c r="AS194" s="180"/>
      <c r="AT194" s="180"/>
      <c r="AU194" s="180"/>
      <c r="AV194" s="180"/>
      <c r="AW194" s="180"/>
      <c r="AX194" s="180"/>
      <c r="AY194" s="180"/>
      <c r="AZ194" s="180"/>
      <c r="BA194" s="180"/>
      <c r="BB194" s="180"/>
      <c r="BC194" s="180"/>
      <c r="BD194" s="180"/>
      <c r="BE194" s="180"/>
      <c r="BF194" s="180"/>
      <c r="BG194" s="180"/>
      <c r="BH194" s="180"/>
      <c r="BI194" s="180"/>
      <c r="BJ194" s="180"/>
      <c r="BK194" s="180"/>
      <c r="BL194" s="180"/>
      <c r="BM194" s="180"/>
      <c r="BN194" s="180"/>
      <c r="BO194" s="180"/>
      <c r="BP194" s="180"/>
      <c r="BQ194" s="180"/>
      <c r="BR194" s="180"/>
      <c r="BS194" s="180"/>
      <c r="BT194" s="180"/>
      <c r="BU194" s="180"/>
      <c r="BV194" s="180"/>
      <c r="BW194" s="180"/>
      <c r="BX194" s="180"/>
      <c r="BY194" s="180"/>
      <c r="BZ194" s="180"/>
      <c r="CA194" s="180"/>
      <c r="CB194" s="180"/>
      <c r="CC194" s="180"/>
      <c r="CD194" s="180"/>
      <c r="CE194" s="180"/>
      <c r="CF194" s="180"/>
      <c r="CG194" s="180"/>
      <c r="CH194" s="180"/>
      <c r="CI194" s="180"/>
      <c r="CJ194" s="180"/>
      <c r="CK194" s="180"/>
      <c r="CL194" s="180"/>
      <c r="CM194" s="180"/>
      <c r="CN194" s="180"/>
      <c r="CO194" s="180"/>
      <c r="CP194" s="180"/>
      <c r="CQ194" s="180"/>
      <c r="CR194" s="180"/>
      <c r="CS194" s="180"/>
      <c r="CT194" s="180"/>
      <c r="CU194" s="180"/>
      <c r="CV194" s="180"/>
      <c r="CW194" s="180"/>
      <c r="CX194" s="180"/>
      <c r="CY194" s="180"/>
      <c r="CZ194" s="180"/>
      <c r="DA194" s="180"/>
      <c r="DB194" s="180"/>
      <c r="DC194" s="180"/>
      <c r="DD194" s="180"/>
      <c r="DE194" s="180"/>
      <c r="DF194" s="180"/>
      <c r="DG194" s="180"/>
      <c r="DH194" s="180"/>
      <c r="DI194" s="180"/>
      <c r="DJ194" s="180"/>
      <c r="DK194" s="180"/>
      <c r="DL194" s="180"/>
      <c r="DM194" s="180"/>
      <c r="DN194" s="180"/>
      <c r="DO194" s="180"/>
      <c r="DP194" s="180"/>
      <c r="DQ194" s="180"/>
      <c r="DR194" s="180"/>
      <c r="DS194" s="180"/>
      <c r="DT194" s="180"/>
      <c r="DU194" s="180"/>
      <c r="DV194" s="180"/>
      <c r="DW194" s="180"/>
      <c r="DX194" s="180"/>
      <c r="DY194" s="180"/>
      <c r="DZ194" s="180"/>
      <c r="EA194" s="180"/>
      <c r="EB194" s="180"/>
      <c r="EC194" s="180"/>
      <c r="ED194" s="180"/>
      <c r="EE194" s="180"/>
      <c r="EF194" s="180"/>
      <c r="EG194" s="180"/>
      <c r="EH194" s="180"/>
      <c r="EI194" s="180"/>
      <c r="EJ194" s="180"/>
    </row>
    <row r="195" spans="1:140" x14ac:dyDescent="0.35">
      <c r="A195" s="180"/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  <c r="AS195" s="180"/>
      <c r="AT195" s="180"/>
      <c r="AU195" s="180"/>
      <c r="AV195" s="180"/>
      <c r="AW195" s="180"/>
      <c r="AX195" s="180"/>
      <c r="AY195" s="180"/>
      <c r="AZ195" s="180"/>
      <c r="BA195" s="180"/>
      <c r="BB195" s="180"/>
      <c r="BC195" s="180"/>
      <c r="BD195" s="180"/>
      <c r="BE195" s="180"/>
      <c r="BF195" s="180"/>
      <c r="BG195" s="180"/>
      <c r="BH195" s="180"/>
      <c r="BI195" s="180"/>
      <c r="BJ195" s="180"/>
      <c r="BK195" s="180"/>
      <c r="BL195" s="180"/>
      <c r="BM195" s="180"/>
      <c r="BN195" s="180"/>
      <c r="BO195" s="180"/>
      <c r="BP195" s="180"/>
      <c r="BQ195" s="180"/>
      <c r="BR195" s="180"/>
      <c r="BS195" s="180"/>
      <c r="BT195" s="180"/>
      <c r="BU195" s="180"/>
      <c r="BV195" s="180"/>
      <c r="BW195" s="180"/>
      <c r="BX195" s="180"/>
      <c r="BY195" s="180"/>
      <c r="BZ195" s="180"/>
      <c r="CA195" s="180"/>
      <c r="CB195" s="180"/>
      <c r="CC195" s="180"/>
      <c r="CD195" s="180"/>
      <c r="CE195" s="180"/>
      <c r="CF195" s="180"/>
      <c r="CG195" s="180"/>
      <c r="CH195" s="180"/>
      <c r="CI195" s="180"/>
      <c r="CJ195" s="180"/>
      <c r="CK195" s="180"/>
      <c r="CL195" s="180"/>
      <c r="CM195" s="180"/>
      <c r="CN195" s="180"/>
      <c r="CO195" s="180"/>
      <c r="CP195" s="180"/>
      <c r="CQ195" s="180"/>
      <c r="CR195" s="180"/>
      <c r="CS195" s="180"/>
      <c r="CT195" s="180"/>
      <c r="CU195" s="180"/>
      <c r="CV195" s="180"/>
      <c r="CW195" s="180"/>
      <c r="CX195" s="180"/>
      <c r="CY195" s="180"/>
      <c r="CZ195" s="180"/>
      <c r="DA195" s="180"/>
      <c r="DB195" s="180"/>
      <c r="DC195" s="180"/>
      <c r="DD195" s="180"/>
      <c r="DE195" s="180"/>
      <c r="DF195" s="180"/>
      <c r="DG195" s="180"/>
      <c r="DH195" s="180"/>
      <c r="DI195" s="180"/>
      <c r="DJ195" s="180"/>
      <c r="DK195" s="180"/>
      <c r="DL195" s="180"/>
      <c r="DM195" s="180"/>
      <c r="DN195" s="180"/>
      <c r="DO195" s="180"/>
      <c r="DP195" s="180"/>
      <c r="DQ195" s="180"/>
      <c r="DR195" s="180"/>
      <c r="DS195" s="180"/>
      <c r="DT195" s="180"/>
      <c r="DU195" s="180"/>
      <c r="DV195" s="180"/>
      <c r="DW195" s="180"/>
      <c r="DX195" s="180"/>
      <c r="DY195" s="180"/>
      <c r="DZ195" s="180"/>
      <c r="EA195" s="180"/>
      <c r="EB195" s="180"/>
      <c r="EC195" s="180"/>
      <c r="ED195" s="180"/>
      <c r="EE195" s="180"/>
      <c r="EF195" s="180"/>
      <c r="EG195" s="180"/>
      <c r="EH195" s="180"/>
      <c r="EI195" s="180"/>
      <c r="EJ195" s="180"/>
    </row>
    <row r="196" spans="1:140" x14ac:dyDescent="0.35">
      <c r="A196" s="180"/>
      <c r="B196" s="180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  <c r="AS196" s="180"/>
      <c r="AT196" s="180"/>
      <c r="AU196" s="180"/>
      <c r="AV196" s="180"/>
      <c r="AW196" s="180"/>
      <c r="AX196" s="180"/>
      <c r="AY196" s="180"/>
      <c r="AZ196" s="180"/>
      <c r="BA196" s="180"/>
      <c r="BB196" s="180"/>
      <c r="BC196" s="180"/>
      <c r="BD196" s="180"/>
      <c r="BE196" s="180"/>
      <c r="BF196" s="180"/>
      <c r="BG196" s="180"/>
      <c r="BH196" s="180"/>
      <c r="BI196" s="180"/>
      <c r="BJ196" s="180"/>
      <c r="BK196" s="180"/>
      <c r="BL196" s="180"/>
      <c r="BM196" s="180"/>
      <c r="BN196" s="180"/>
      <c r="BO196" s="180"/>
      <c r="BP196" s="180"/>
      <c r="BQ196" s="180"/>
      <c r="BR196" s="180"/>
      <c r="BS196" s="180"/>
      <c r="BT196" s="180"/>
      <c r="BU196" s="180"/>
      <c r="BV196" s="180"/>
      <c r="BW196" s="180"/>
      <c r="BX196" s="180"/>
      <c r="BY196" s="180"/>
      <c r="BZ196" s="180"/>
      <c r="CA196" s="180"/>
      <c r="CB196" s="180"/>
      <c r="CC196" s="180"/>
      <c r="CD196" s="180"/>
      <c r="CE196" s="180"/>
      <c r="CF196" s="180"/>
      <c r="CG196" s="180"/>
      <c r="CH196" s="180"/>
      <c r="CI196" s="180"/>
      <c r="CJ196" s="180"/>
      <c r="CK196" s="180"/>
      <c r="CL196" s="180"/>
      <c r="CM196" s="180"/>
      <c r="CN196" s="180"/>
      <c r="CO196" s="180"/>
      <c r="CP196" s="180"/>
      <c r="CQ196" s="180"/>
      <c r="CR196" s="180"/>
      <c r="CS196" s="180"/>
      <c r="CT196" s="180"/>
      <c r="CU196" s="180"/>
      <c r="CV196" s="180"/>
      <c r="CW196" s="180"/>
      <c r="CX196" s="180"/>
      <c r="CY196" s="180"/>
      <c r="CZ196" s="180"/>
      <c r="DA196" s="180"/>
      <c r="DB196" s="180"/>
      <c r="DC196" s="180"/>
      <c r="DD196" s="180"/>
      <c r="DE196" s="180"/>
      <c r="DF196" s="180"/>
      <c r="DG196" s="180"/>
      <c r="DH196" s="180"/>
      <c r="DI196" s="180"/>
      <c r="DJ196" s="180"/>
      <c r="DK196" s="180"/>
      <c r="DL196" s="180"/>
      <c r="DM196" s="180"/>
      <c r="DN196" s="180"/>
      <c r="DO196" s="180"/>
      <c r="DP196" s="180"/>
      <c r="DQ196" s="180"/>
      <c r="DR196" s="180"/>
      <c r="DS196" s="180"/>
      <c r="DT196" s="180"/>
      <c r="DU196" s="180"/>
      <c r="DV196" s="180"/>
      <c r="DW196" s="180"/>
      <c r="DX196" s="180"/>
      <c r="DY196" s="180"/>
      <c r="DZ196" s="180"/>
      <c r="EA196" s="180"/>
      <c r="EB196" s="180"/>
      <c r="EC196" s="180"/>
      <c r="ED196" s="180"/>
      <c r="EE196" s="180"/>
      <c r="EF196" s="180"/>
      <c r="EG196" s="180"/>
      <c r="EH196" s="180"/>
      <c r="EI196" s="180"/>
      <c r="EJ196" s="180"/>
    </row>
    <row r="197" spans="1:140" x14ac:dyDescent="0.35">
      <c r="A197" s="180"/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  <c r="AS197" s="180"/>
      <c r="AT197" s="180"/>
      <c r="AU197" s="180"/>
      <c r="AV197" s="180"/>
      <c r="AW197" s="180"/>
      <c r="AX197" s="180"/>
      <c r="AY197" s="180"/>
      <c r="AZ197" s="180"/>
      <c r="BA197" s="180"/>
      <c r="BB197" s="180"/>
      <c r="BC197" s="180"/>
      <c r="BD197" s="180"/>
      <c r="BE197" s="180"/>
      <c r="BF197" s="180"/>
      <c r="BG197" s="180"/>
      <c r="BH197" s="180"/>
      <c r="BI197" s="180"/>
      <c r="BJ197" s="180"/>
      <c r="BK197" s="180"/>
      <c r="BL197" s="180"/>
      <c r="BM197" s="180"/>
      <c r="BN197" s="180"/>
      <c r="BO197" s="180"/>
      <c r="BP197" s="180"/>
      <c r="BQ197" s="180"/>
      <c r="BR197" s="180"/>
      <c r="BS197" s="180"/>
      <c r="BT197" s="180"/>
      <c r="BU197" s="180"/>
      <c r="BV197" s="180"/>
      <c r="BW197" s="180"/>
      <c r="BX197" s="180"/>
      <c r="BY197" s="180"/>
      <c r="BZ197" s="180"/>
      <c r="CA197" s="180"/>
      <c r="CB197" s="180"/>
      <c r="CC197" s="180"/>
      <c r="CD197" s="180"/>
      <c r="CE197" s="180"/>
      <c r="CF197" s="180"/>
      <c r="CG197" s="180"/>
      <c r="CH197" s="180"/>
      <c r="CI197" s="180"/>
      <c r="CJ197" s="180"/>
      <c r="CK197" s="180"/>
      <c r="CL197" s="180"/>
      <c r="CM197" s="180"/>
      <c r="CN197" s="180"/>
      <c r="CO197" s="180"/>
      <c r="CP197" s="180"/>
      <c r="CQ197" s="180"/>
      <c r="CR197" s="180"/>
      <c r="CS197" s="180"/>
      <c r="CT197" s="180"/>
      <c r="CU197" s="180"/>
      <c r="CV197" s="180"/>
      <c r="CW197" s="180"/>
      <c r="CX197" s="180"/>
      <c r="CY197" s="180"/>
      <c r="CZ197" s="180"/>
      <c r="DA197" s="180"/>
      <c r="DB197" s="180"/>
      <c r="DC197" s="180"/>
      <c r="DD197" s="180"/>
      <c r="DE197" s="180"/>
      <c r="DF197" s="180"/>
      <c r="DG197" s="180"/>
      <c r="DH197" s="180"/>
      <c r="DI197" s="180"/>
      <c r="DJ197" s="180"/>
      <c r="DK197" s="180"/>
      <c r="DL197" s="180"/>
      <c r="DM197" s="180"/>
      <c r="DN197" s="180"/>
      <c r="DO197" s="180"/>
      <c r="DP197" s="180"/>
      <c r="DQ197" s="180"/>
      <c r="DR197" s="180"/>
      <c r="DS197" s="180"/>
      <c r="DT197" s="180"/>
      <c r="DU197" s="180"/>
      <c r="DV197" s="180"/>
      <c r="DW197" s="180"/>
      <c r="DX197" s="180"/>
      <c r="DY197" s="180"/>
      <c r="DZ197" s="180"/>
      <c r="EA197" s="180"/>
      <c r="EB197" s="180"/>
      <c r="EC197" s="180"/>
      <c r="ED197" s="180"/>
      <c r="EE197" s="180"/>
      <c r="EF197" s="180"/>
      <c r="EG197" s="180"/>
      <c r="EH197" s="180"/>
      <c r="EI197" s="180"/>
      <c r="EJ197" s="180"/>
    </row>
    <row r="198" spans="1:140" x14ac:dyDescent="0.35">
      <c r="A198" s="180"/>
      <c r="B198" s="180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  <c r="AS198" s="180"/>
      <c r="AT198" s="180"/>
      <c r="AU198" s="180"/>
      <c r="AV198" s="180"/>
      <c r="AW198" s="180"/>
      <c r="AX198" s="180"/>
      <c r="AY198" s="180"/>
      <c r="AZ198" s="180"/>
      <c r="BA198" s="180"/>
      <c r="BB198" s="180"/>
      <c r="BC198" s="180"/>
      <c r="BD198" s="180"/>
      <c r="BE198" s="180"/>
      <c r="BF198" s="180"/>
      <c r="BG198" s="180"/>
      <c r="BH198" s="180"/>
      <c r="BI198" s="180"/>
      <c r="BJ198" s="180"/>
      <c r="BK198" s="180"/>
      <c r="BL198" s="180"/>
      <c r="BM198" s="180"/>
      <c r="BN198" s="180"/>
      <c r="BO198" s="180"/>
      <c r="BP198" s="180"/>
      <c r="BQ198" s="180"/>
      <c r="BR198" s="180"/>
      <c r="BS198" s="180"/>
      <c r="BT198" s="180"/>
      <c r="BU198" s="180"/>
      <c r="BV198" s="180"/>
      <c r="BW198" s="180"/>
      <c r="BX198" s="180"/>
      <c r="BY198" s="180"/>
      <c r="BZ198" s="180"/>
      <c r="CA198" s="180"/>
      <c r="CB198" s="180"/>
      <c r="CC198" s="180"/>
      <c r="CD198" s="180"/>
      <c r="CE198" s="180"/>
      <c r="CF198" s="180"/>
      <c r="CG198" s="180"/>
      <c r="CH198" s="180"/>
      <c r="CI198" s="180"/>
      <c r="CJ198" s="180"/>
      <c r="CK198" s="180"/>
      <c r="CL198" s="180"/>
      <c r="CM198" s="180"/>
      <c r="CN198" s="180"/>
      <c r="CO198" s="180"/>
      <c r="CP198" s="180"/>
      <c r="CQ198" s="180"/>
      <c r="CR198" s="180"/>
      <c r="CS198" s="180"/>
      <c r="CT198" s="180"/>
      <c r="CU198" s="180"/>
      <c r="CV198" s="180"/>
      <c r="CW198" s="180"/>
      <c r="CX198" s="180"/>
      <c r="CY198" s="180"/>
      <c r="CZ198" s="180"/>
      <c r="DA198" s="180"/>
      <c r="DB198" s="180"/>
      <c r="DC198" s="180"/>
      <c r="DD198" s="180"/>
      <c r="DE198" s="180"/>
      <c r="DF198" s="180"/>
      <c r="DG198" s="180"/>
      <c r="DH198" s="180"/>
      <c r="DI198" s="180"/>
      <c r="DJ198" s="180"/>
      <c r="DK198" s="180"/>
      <c r="DL198" s="180"/>
      <c r="DM198" s="180"/>
      <c r="DN198" s="180"/>
      <c r="DO198" s="180"/>
      <c r="DP198" s="180"/>
      <c r="DQ198" s="180"/>
      <c r="DR198" s="180"/>
      <c r="DS198" s="180"/>
      <c r="DT198" s="180"/>
      <c r="DU198" s="180"/>
      <c r="DV198" s="180"/>
      <c r="DW198" s="180"/>
      <c r="DX198" s="180"/>
      <c r="DY198" s="180"/>
      <c r="DZ198" s="180"/>
      <c r="EA198" s="180"/>
      <c r="EB198" s="180"/>
      <c r="EC198" s="180"/>
      <c r="ED198" s="180"/>
      <c r="EE198" s="180"/>
      <c r="EF198" s="180"/>
      <c r="EG198" s="180"/>
      <c r="EH198" s="180"/>
      <c r="EI198" s="180"/>
      <c r="EJ198" s="180"/>
    </row>
    <row r="199" spans="1:140" x14ac:dyDescent="0.35">
      <c r="A199" s="180"/>
      <c r="B199" s="180"/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  <c r="AS199" s="180"/>
      <c r="AT199" s="180"/>
      <c r="AU199" s="180"/>
      <c r="AV199" s="180"/>
      <c r="AW199" s="180"/>
      <c r="AX199" s="180"/>
      <c r="AY199" s="180"/>
      <c r="AZ199" s="180"/>
      <c r="BA199" s="180"/>
      <c r="BB199" s="180"/>
      <c r="BC199" s="180"/>
      <c r="BD199" s="180"/>
      <c r="BE199" s="180"/>
      <c r="BF199" s="180"/>
      <c r="BG199" s="180"/>
      <c r="BH199" s="180"/>
      <c r="BI199" s="180"/>
      <c r="BJ199" s="180"/>
      <c r="BK199" s="180"/>
      <c r="BL199" s="180"/>
      <c r="BM199" s="180"/>
      <c r="BN199" s="180"/>
      <c r="BO199" s="180"/>
      <c r="BP199" s="180"/>
      <c r="BQ199" s="180"/>
      <c r="BR199" s="180"/>
      <c r="BS199" s="180"/>
      <c r="BT199" s="180"/>
      <c r="BU199" s="180"/>
      <c r="BV199" s="180"/>
      <c r="BW199" s="180"/>
      <c r="BX199" s="180"/>
      <c r="BY199" s="180"/>
      <c r="BZ199" s="180"/>
      <c r="CA199" s="180"/>
      <c r="CB199" s="180"/>
      <c r="CC199" s="180"/>
      <c r="CD199" s="180"/>
      <c r="CE199" s="180"/>
      <c r="CF199" s="180"/>
      <c r="CG199" s="180"/>
      <c r="CH199" s="180"/>
      <c r="CI199" s="180"/>
      <c r="CJ199" s="180"/>
      <c r="CK199" s="180"/>
      <c r="CL199" s="180"/>
      <c r="CM199" s="180"/>
      <c r="CN199" s="180"/>
      <c r="CO199" s="180"/>
      <c r="CP199" s="180"/>
      <c r="CQ199" s="180"/>
      <c r="CR199" s="180"/>
      <c r="CS199" s="180"/>
      <c r="CT199" s="180"/>
      <c r="CU199" s="180"/>
      <c r="CV199" s="180"/>
      <c r="CW199" s="180"/>
      <c r="CX199" s="180"/>
      <c r="CY199" s="180"/>
      <c r="CZ199" s="180"/>
      <c r="DA199" s="180"/>
      <c r="DB199" s="180"/>
      <c r="DC199" s="180"/>
      <c r="DD199" s="180"/>
      <c r="DE199" s="180"/>
      <c r="DF199" s="180"/>
      <c r="DG199" s="180"/>
      <c r="DH199" s="180"/>
      <c r="DI199" s="180"/>
      <c r="DJ199" s="180"/>
      <c r="DK199" s="180"/>
      <c r="DL199" s="180"/>
      <c r="DM199" s="180"/>
      <c r="DN199" s="180"/>
      <c r="DO199" s="180"/>
      <c r="DP199" s="180"/>
      <c r="DQ199" s="180"/>
      <c r="DR199" s="180"/>
      <c r="DS199" s="180"/>
      <c r="DT199" s="180"/>
      <c r="DU199" s="180"/>
      <c r="DV199" s="180"/>
      <c r="DW199" s="180"/>
      <c r="DX199" s="180"/>
      <c r="DY199" s="180"/>
      <c r="DZ199" s="180"/>
      <c r="EA199" s="180"/>
      <c r="EB199" s="180"/>
      <c r="EC199" s="180"/>
      <c r="ED199" s="180"/>
      <c r="EE199" s="180"/>
      <c r="EF199" s="180"/>
      <c r="EG199" s="180"/>
      <c r="EH199" s="180"/>
      <c r="EI199" s="180"/>
      <c r="EJ199" s="180"/>
    </row>
    <row r="200" spans="1:140" x14ac:dyDescent="0.35">
      <c r="A200" s="180"/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  <c r="AS200" s="180"/>
      <c r="AT200" s="180"/>
      <c r="AU200" s="180"/>
      <c r="AV200" s="180"/>
      <c r="AW200" s="180"/>
      <c r="AX200" s="180"/>
      <c r="AY200" s="180"/>
      <c r="AZ200" s="180"/>
      <c r="BA200" s="180"/>
      <c r="BB200" s="180"/>
      <c r="BC200" s="180"/>
      <c r="BD200" s="180"/>
      <c r="BE200" s="180"/>
      <c r="BF200" s="180"/>
      <c r="BG200" s="180"/>
      <c r="BH200" s="180"/>
      <c r="BI200" s="180"/>
      <c r="BJ200" s="180"/>
      <c r="BK200" s="180"/>
      <c r="BL200" s="180"/>
      <c r="BM200" s="180"/>
      <c r="BN200" s="180"/>
      <c r="BO200" s="180"/>
      <c r="BP200" s="180"/>
      <c r="BQ200" s="180"/>
      <c r="BR200" s="180"/>
      <c r="BS200" s="180"/>
      <c r="BT200" s="180"/>
      <c r="BU200" s="180"/>
      <c r="BV200" s="180"/>
      <c r="BW200" s="180"/>
      <c r="BX200" s="180"/>
      <c r="BY200" s="180"/>
      <c r="BZ200" s="180"/>
      <c r="CA200" s="180"/>
      <c r="CB200" s="180"/>
      <c r="CC200" s="180"/>
      <c r="CD200" s="180"/>
      <c r="CE200" s="180"/>
      <c r="CF200" s="180"/>
      <c r="CG200" s="180"/>
      <c r="CH200" s="180"/>
      <c r="CI200" s="180"/>
      <c r="CJ200" s="180"/>
      <c r="CK200" s="180"/>
      <c r="CL200" s="180"/>
      <c r="CM200" s="180"/>
      <c r="CN200" s="180"/>
      <c r="CO200" s="180"/>
      <c r="CP200" s="180"/>
      <c r="CQ200" s="180"/>
      <c r="CR200" s="180"/>
      <c r="CS200" s="180"/>
      <c r="CT200" s="180"/>
      <c r="CU200" s="180"/>
      <c r="CV200" s="180"/>
      <c r="CW200" s="180"/>
      <c r="CX200" s="180"/>
      <c r="CY200" s="180"/>
      <c r="CZ200" s="180"/>
      <c r="DA200" s="180"/>
      <c r="DB200" s="180"/>
      <c r="DC200" s="180"/>
      <c r="DD200" s="180"/>
      <c r="DE200" s="180"/>
      <c r="DF200" s="180"/>
      <c r="DG200" s="180"/>
      <c r="DH200" s="180"/>
      <c r="DI200" s="180"/>
      <c r="DJ200" s="180"/>
      <c r="DK200" s="180"/>
      <c r="DL200" s="180"/>
      <c r="DM200" s="180"/>
      <c r="DN200" s="180"/>
      <c r="DO200" s="180"/>
      <c r="DP200" s="180"/>
      <c r="DQ200" s="180"/>
      <c r="DR200" s="180"/>
      <c r="DS200" s="180"/>
      <c r="DT200" s="180"/>
      <c r="DU200" s="180"/>
      <c r="DV200" s="180"/>
      <c r="DW200" s="180"/>
      <c r="DX200" s="180"/>
      <c r="DY200" s="180"/>
      <c r="DZ200" s="180"/>
      <c r="EA200" s="180"/>
      <c r="EB200" s="180"/>
      <c r="EC200" s="180"/>
      <c r="ED200" s="180"/>
      <c r="EE200" s="180"/>
      <c r="EF200" s="180"/>
      <c r="EG200" s="180"/>
      <c r="EH200" s="180"/>
      <c r="EI200" s="180"/>
      <c r="EJ200" s="180"/>
    </row>
    <row r="201" spans="1:140" x14ac:dyDescent="0.35">
      <c r="A201" s="180"/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  <c r="AS201" s="180"/>
      <c r="AT201" s="180"/>
      <c r="AU201" s="180"/>
      <c r="AV201" s="180"/>
      <c r="AW201" s="180"/>
      <c r="AX201" s="180"/>
      <c r="AY201" s="180"/>
      <c r="AZ201" s="180"/>
      <c r="BA201" s="180"/>
      <c r="BB201" s="180"/>
      <c r="BC201" s="180"/>
      <c r="BD201" s="180"/>
      <c r="BE201" s="180"/>
      <c r="BF201" s="180"/>
      <c r="BG201" s="180"/>
      <c r="BH201" s="180"/>
      <c r="BI201" s="180"/>
      <c r="BJ201" s="180"/>
      <c r="BK201" s="180"/>
      <c r="BL201" s="180"/>
      <c r="BM201" s="180"/>
      <c r="BN201" s="180"/>
      <c r="BO201" s="180"/>
      <c r="BP201" s="180"/>
      <c r="BQ201" s="180"/>
      <c r="BR201" s="180"/>
      <c r="BS201" s="180"/>
      <c r="BT201" s="180"/>
      <c r="BU201" s="180"/>
      <c r="BV201" s="180"/>
      <c r="BW201" s="180"/>
      <c r="BX201" s="180"/>
      <c r="BY201" s="180"/>
      <c r="BZ201" s="180"/>
      <c r="CA201" s="180"/>
      <c r="CB201" s="180"/>
      <c r="CC201" s="180"/>
      <c r="CD201" s="180"/>
      <c r="CE201" s="180"/>
      <c r="CF201" s="180"/>
      <c r="CG201" s="180"/>
      <c r="CH201" s="180"/>
      <c r="CI201" s="180"/>
      <c r="CJ201" s="180"/>
      <c r="CK201" s="180"/>
      <c r="CL201" s="180"/>
      <c r="CM201" s="180"/>
      <c r="CN201" s="180"/>
      <c r="CO201" s="180"/>
      <c r="CP201" s="180"/>
      <c r="CQ201" s="180"/>
      <c r="CR201" s="180"/>
      <c r="CS201" s="180"/>
      <c r="CT201" s="180"/>
      <c r="CU201" s="180"/>
      <c r="CV201" s="180"/>
      <c r="CW201" s="180"/>
      <c r="CX201" s="180"/>
      <c r="CY201" s="180"/>
      <c r="CZ201" s="180"/>
      <c r="DA201" s="180"/>
      <c r="DB201" s="180"/>
      <c r="DC201" s="180"/>
      <c r="DD201" s="180"/>
      <c r="DE201" s="180"/>
      <c r="DF201" s="180"/>
      <c r="DG201" s="180"/>
      <c r="DH201" s="180"/>
      <c r="DI201" s="180"/>
      <c r="DJ201" s="180"/>
      <c r="DK201" s="180"/>
      <c r="DL201" s="180"/>
      <c r="DM201" s="180"/>
      <c r="DN201" s="180"/>
      <c r="DO201" s="180"/>
      <c r="DP201" s="180"/>
      <c r="DQ201" s="180"/>
      <c r="DR201" s="180"/>
      <c r="DS201" s="180"/>
      <c r="DT201" s="180"/>
      <c r="DU201" s="180"/>
      <c r="DV201" s="180"/>
      <c r="DW201" s="180"/>
      <c r="DX201" s="180"/>
      <c r="DY201" s="180"/>
      <c r="DZ201" s="180"/>
      <c r="EA201" s="180"/>
      <c r="EB201" s="180"/>
      <c r="EC201" s="180"/>
      <c r="ED201" s="180"/>
      <c r="EE201" s="180"/>
      <c r="EF201" s="180"/>
      <c r="EG201" s="180"/>
      <c r="EH201" s="180"/>
      <c r="EI201" s="180"/>
      <c r="EJ201" s="180"/>
    </row>
    <row r="202" spans="1:140" x14ac:dyDescent="0.35">
      <c r="A202" s="180"/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  <c r="AS202" s="180"/>
      <c r="AT202" s="180"/>
      <c r="AU202" s="180"/>
      <c r="AV202" s="180"/>
      <c r="AW202" s="180"/>
      <c r="AX202" s="180"/>
      <c r="AY202" s="180"/>
      <c r="AZ202" s="180"/>
      <c r="BA202" s="180"/>
      <c r="BB202" s="180"/>
      <c r="BC202" s="180"/>
      <c r="BD202" s="180"/>
      <c r="BE202" s="180"/>
      <c r="BF202" s="180"/>
      <c r="BG202" s="180"/>
      <c r="BH202" s="180"/>
      <c r="BI202" s="180"/>
      <c r="BJ202" s="180"/>
      <c r="BK202" s="180"/>
      <c r="BL202" s="180"/>
      <c r="BM202" s="180"/>
      <c r="BN202" s="180"/>
      <c r="BO202" s="180"/>
      <c r="BP202" s="180"/>
      <c r="BQ202" s="180"/>
      <c r="BR202" s="180"/>
      <c r="BS202" s="180"/>
      <c r="BT202" s="180"/>
      <c r="BU202" s="180"/>
      <c r="BV202" s="180"/>
      <c r="BW202" s="180"/>
      <c r="BX202" s="180"/>
      <c r="BY202" s="180"/>
      <c r="BZ202" s="180"/>
      <c r="CA202" s="180"/>
      <c r="CB202" s="180"/>
      <c r="CC202" s="180"/>
      <c r="CD202" s="180"/>
      <c r="CE202" s="180"/>
      <c r="CF202" s="180"/>
      <c r="CG202" s="180"/>
      <c r="CH202" s="180"/>
      <c r="CI202" s="180"/>
      <c r="CJ202" s="180"/>
      <c r="CK202" s="180"/>
      <c r="CL202" s="180"/>
      <c r="CM202" s="180"/>
      <c r="CN202" s="180"/>
      <c r="CO202" s="180"/>
      <c r="CP202" s="180"/>
      <c r="CQ202" s="180"/>
      <c r="CR202" s="180"/>
      <c r="CS202" s="180"/>
      <c r="CT202" s="180"/>
      <c r="CU202" s="180"/>
      <c r="CV202" s="180"/>
      <c r="CW202" s="180"/>
      <c r="CX202" s="180"/>
      <c r="CY202" s="180"/>
      <c r="CZ202" s="180"/>
      <c r="DA202" s="180"/>
      <c r="DB202" s="180"/>
      <c r="DC202" s="180"/>
      <c r="DD202" s="180"/>
      <c r="DE202" s="180"/>
      <c r="DF202" s="180"/>
      <c r="DG202" s="180"/>
      <c r="DH202" s="180"/>
      <c r="DI202" s="180"/>
      <c r="DJ202" s="180"/>
      <c r="DK202" s="180"/>
      <c r="DL202" s="180"/>
      <c r="DM202" s="180"/>
      <c r="DN202" s="180"/>
      <c r="DO202" s="180"/>
      <c r="DP202" s="180"/>
      <c r="DQ202" s="180"/>
      <c r="DR202" s="180"/>
      <c r="DS202" s="180"/>
      <c r="DT202" s="180"/>
      <c r="DU202" s="180"/>
      <c r="DV202" s="180"/>
      <c r="DW202" s="180"/>
      <c r="DX202" s="180"/>
      <c r="DY202" s="180"/>
      <c r="DZ202" s="180"/>
      <c r="EA202" s="180"/>
      <c r="EB202" s="180"/>
      <c r="EC202" s="180"/>
      <c r="ED202" s="180"/>
      <c r="EE202" s="180"/>
      <c r="EF202" s="180"/>
      <c r="EG202" s="180"/>
      <c r="EH202" s="180"/>
      <c r="EI202" s="180"/>
      <c r="EJ202" s="180"/>
    </row>
    <row r="203" spans="1:140" x14ac:dyDescent="0.35">
      <c r="A203" s="180"/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  <c r="AS203" s="180"/>
      <c r="AT203" s="180"/>
      <c r="AU203" s="180"/>
      <c r="AV203" s="180"/>
      <c r="AW203" s="180"/>
      <c r="AX203" s="180"/>
      <c r="AY203" s="180"/>
      <c r="AZ203" s="180"/>
      <c r="BA203" s="180"/>
      <c r="BB203" s="180"/>
      <c r="BC203" s="180"/>
      <c r="BD203" s="180"/>
      <c r="BE203" s="180"/>
      <c r="BF203" s="180"/>
      <c r="BG203" s="180"/>
      <c r="BH203" s="180"/>
      <c r="BI203" s="180"/>
      <c r="BJ203" s="180"/>
      <c r="BK203" s="180"/>
      <c r="BL203" s="180"/>
      <c r="BM203" s="180"/>
      <c r="BN203" s="180"/>
      <c r="BO203" s="180"/>
      <c r="BP203" s="180"/>
      <c r="BQ203" s="180"/>
      <c r="BR203" s="180"/>
      <c r="BS203" s="180"/>
      <c r="BT203" s="180"/>
      <c r="BU203" s="180"/>
      <c r="BV203" s="180"/>
      <c r="BW203" s="180"/>
      <c r="BX203" s="180"/>
      <c r="BY203" s="180"/>
      <c r="BZ203" s="180"/>
      <c r="CA203" s="180"/>
      <c r="CB203" s="180"/>
      <c r="CC203" s="180"/>
      <c r="CD203" s="180"/>
      <c r="CE203" s="180"/>
      <c r="CF203" s="180"/>
      <c r="CG203" s="180"/>
      <c r="CH203" s="180"/>
      <c r="CI203" s="180"/>
      <c r="CJ203" s="180"/>
      <c r="CK203" s="180"/>
      <c r="CL203" s="180"/>
      <c r="CM203" s="180"/>
      <c r="CN203" s="180"/>
      <c r="CO203" s="180"/>
      <c r="CP203" s="180"/>
      <c r="CQ203" s="180"/>
      <c r="CR203" s="180"/>
      <c r="CS203" s="180"/>
      <c r="CT203" s="180"/>
      <c r="CU203" s="180"/>
      <c r="CV203" s="180"/>
      <c r="CW203" s="180"/>
      <c r="CX203" s="180"/>
      <c r="CY203" s="180"/>
      <c r="CZ203" s="180"/>
      <c r="DA203" s="180"/>
      <c r="DB203" s="180"/>
      <c r="DC203" s="180"/>
      <c r="DD203" s="180"/>
      <c r="DE203" s="180"/>
      <c r="DF203" s="180"/>
      <c r="DG203" s="180"/>
      <c r="DH203" s="180"/>
      <c r="DI203" s="180"/>
      <c r="DJ203" s="180"/>
      <c r="DK203" s="180"/>
      <c r="DL203" s="180"/>
      <c r="DM203" s="180"/>
      <c r="DN203" s="180"/>
      <c r="DO203" s="180"/>
      <c r="DP203" s="180"/>
      <c r="DQ203" s="180"/>
      <c r="DR203" s="180"/>
      <c r="DS203" s="180"/>
      <c r="DT203" s="180"/>
      <c r="DU203" s="180"/>
      <c r="DV203" s="180"/>
      <c r="DW203" s="180"/>
      <c r="DX203" s="180"/>
      <c r="DY203" s="180"/>
      <c r="DZ203" s="180"/>
      <c r="EA203" s="180"/>
      <c r="EB203" s="180"/>
      <c r="EC203" s="180"/>
      <c r="ED203" s="180"/>
      <c r="EE203" s="180"/>
      <c r="EF203" s="180"/>
      <c r="EG203" s="180"/>
      <c r="EH203" s="180"/>
      <c r="EI203" s="180"/>
      <c r="EJ203" s="180"/>
    </row>
    <row r="204" spans="1:140" x14ac:dyDescent="0.35">
      <c r="A204" s="180"/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  <c r="AS204" s="180"/>
      <c r="AT204" s="180"/>
      <c r="AU204" s="180"/>
      <c r="AV204" s="180"/>
      <c r="AW204" s="180"/>
      <c r="AX204" s="180"/>
      <c r="AY204" s="180"/>
      <c r="AZ204" s="180"/>
      <c r="BA204" s="180"/>
      <c r="BB204" s="180"/>
      <c r="BC204" s="180"/>
      <c r="BD204" s="180"/>
      <c r="BE204" s="180"/>
      <c r="BF204" s="180"/>
      <c r="BG204" s="180"/>
      <c r="BH204" s="180"/>
      <c r="BI204" s="180"/>
      <c r="BJ204" s="180"/>
      <c r="BK204" s="180"/>
      <c r="BL204" s="180"/>
      <c r="BM204" s="180"/>
      <c r="BN204" s="180"/>
      <c r="BO204" s="180"/>
      <c r="BP204" s="180"/>
      <c r="BQ204" s="180"/>
      <c r="BR204" s="180"/>
      <c r="BS204" s="180"/>
      <c r="BT204" s="180"/>
      <c r="BU204" s="180"/>
      <c r="BV204" s="180"/>
      <c r="BW204" s="180"/>
      <c r="BX204" s="180"/>
      <c r="BY204" s="180"/>
      <c r="BZ204" s="180"/>
      <c r="CA204" s="180"/>
      <c r="CB204" s="180"/>
      <c r="CC204" s="180"/>
      <c r="CD204" s="180"/>
      <c r="CE204" s="180"/>
      <c r="CF204" s="180"/>
      <c r="CG204" s="180"/>
      <c r="CH204" s="180"/>
      <c r="CI204" s="180"/>
      <c r="CJ204" s="180"/>
      <c r="CK204" s="180"/>
      <c r="CL204" s="180"/>
      <c r="CM204" s="180"/>
      <c r="CN204" s="180"/>
      <c r="CO204" s="180"/>
      <c r="CP204" s="180"/>
      <c r="CQ204" s="180"/>
      <c r="CR204" s="180"/>
      <c r="CS204" s="180"/>
      <c r="CT204" s="180"/>
      <c r="CU204" s="180"/>
      <c r="CV204" s="180"/>
      <c r="CW204" s="180"/>
      <c r="CX204" s="180"/>
      <c r="CY204" s="180"/>
      <c r="CZ204" s="180"/>
      <c r="DA204" s="180"/>
      <c r="DB204" s="180"/>
      <c r="DC204" s="180"/>
      <c r="DD204" s="180"/>
      <c r="DE204" s="180"/>
      <c r="DF204" s="180"/>
      <c r="DG204" s="180"/>
      <c r="DH204" s="180"/>
      <c r="DI204" s="180"/>
      <c r="DJ204" s="180"/>
      <c r="DK204" s="180"/>
      <c r="DL204" s="180"/>
      <c r="DM204" s="180"/>
      <c r="DN204" s="180"/>
      <c r="DO204" s="180"/>
      <c r="DP204" s="180"/>
      <c r="DQ204" s="180"/>
      <c r="DR204" s="180"/>
      <c r="DS204" s="180"/>
      <c r="DT204" s="180"/>
      <c r="DU204" s="180"/>
      <c r="DV204" s="180"/>
      <c r="DW204" s="180"/>
      <c r="DX204" s="180"/>
      <c r="DY204" s="180"/>
      <c r="DZ204" s="180"/>
      <c r="EA204" s="180"/>
      <c r="EB204" s="180"/>
      <c r="EC204" s="180"/>
      <c r="ED204" s="180"/>
      <c r="EE204" s="180"/>
      <c r="EF204" s="180"/>
      <c r="EG204" s="180"/>
      <c r="EH204" s="180"/>
      <c r="EI204" s="180"/>
      <c r="EJ204" s="180"/>
    </row>
    <row r="205" spans="1:140" x14ac:dyDescent="0.35">
      <c r="A205" s="180"/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  <c r="AS205" s="180"/>
      <c r="AT205" s="180"/>
      <c r="AU205" s="180"/>
      <c r="AV205" s="180"/>
      <c r="AW205" s="180"/>
      <c r="AX205" s="180"/>
      <c r="AY205" s="180"/>
      <c r="AZ205" s="180"/>
      <c r="BA205" s="180"/>
      <c r="BB205" s="180"/>
      <c r="BC205" s="180"/>
      <c r="BD205" s="180"/>
      <c r="BE205" s="180"/>
      <c r="BF205" s="180"/>
      <c r="BG205" s="180"/>
      <c r="BH205" s="180"/>
      <c r="BI205" s="180"/>
      <c r="BJ205" s="180"/>
      <c r="BK205" s="180"/>
      <c r="BL205" s="180"/>
      <c r="BM205" s="180"/>
      <c r="BN205" s="180"/>
      <c r="BO205" s="180"/>
      <c r="BP205" s="180"/>
      <c r="BQ205" s="180"/>
      <c r="BR205" s="180"/>
      <c r="BS205" s="180"/>
      <c r="BT205" s="180"/>
      <c r="BU205" s="180"/>
      <c r="BV205" s="180"/>
      <c r="BW205" s="180"/>
      <c r="BX205" s="180"/>
      <c r="BY205" s="180"/>
      <c r="BZ205" s="180"/>
      <c r="CA205" s="180"/>
      <c r="CB205" s="180"/>
      <c r="CC205" s="180"/>
      <c r="CD205" s="180"/>
      <c r="CE205" s="180"/>
      <c r="CF205" s="180"/>
      <c r="CG205" s="180"/>
      <c r="CH205" s="180"/>
      <c r="CI205" s="180"/>
      <c r="CJ205" s="180"/>
      <c r="CK205" s="180"/>
      <c r="CL205" s="180"/>
      <c r="CM205" s="180"/>
      <c r="CN205" s="180"/>
      <c r="CO205" s="180"/>
      <c r="CP205" s="180"/>
      <c r="CQ205" s="180"/>
      <c r="CR205" s="180"/>
      <c r="CS205" s="180"/>
      <c r="CT205" s="180"/>
      <c r="CU205" s="180"/>
      <c r="CV205" s="180"/>
      <c r="CW205" s="180"/>
      <c r="CX205" s="180"/>
      <c r="CY205" s="180"/>
      <c r="CZ205" s="180"/>
      <c r="DA205" s="180"/>
      <c r="DB205" s="180"/>
      <c r="DC205" s="180"/>
      <c r="DD205" s="180"/>
      <c r="DE205" s="180"/>
      <c r="DF205" s="180"/>
      <c r="DG205" s="180"/>
      <c r="DH205" s="180"/>
      <c r="DI205" s="180"/>
      <c r="DJ205" s="180"/>
      <c r="DK205" s="180"/>
      <c r="DL205" s="180"/>
      <c r="DM205" s="180"/>
      <c r="DN205" s="180"/>
      <c r="DO205" s="180"/>
      <c r="DP205" s="180"/>
      <c r="DQ205" s="180"/>
      <c r="DR205" s="180"/>
      <c r="DS205" s="180"/>
      <c r="DT205" s="180"/>
      <c r="DU205" s="180"/>
      <c r="DV205" s="180"/>
      <c r="DW205" s="180"/>
      <c r="DX205" s="180"/>
      <c r="DY205" s="180"/>
      <c r="DZ205" s="180"/>
      <c r="EA205" s="180"/>
      <c r="EB205" s="180"/>
      <c r="EC205" s="180"/>
      <c r="ED205" s="180"/>
      <c r="EE205" s="180"/>
      <c r="EF205" s="180"/>
      <c r="EG205" s="180"/>
      <c r="EH205" s="180"/>
      <c r="EI205" s="180"/>
      <c r="EJ205" s="180"/>
    </row>
    <row r="206" spans="1:140" x14ac:dyDescent="0.35">
      <c r="A206" s="180"/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  <c r="X206" s="180"/>
      <c r="Y206" s="18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  <c r="AS206" s="180"/>
      <c r="AT206" s="180"/>
      <c r="AU206" s="180"/>
      <c r="AV206" s="180"/>
      <c r="AW206" s="180"/>
      <c r="AX206" s="180"/>
      <c r="AY206" s="180"/>
      <c r="AZ206" s="180"/>
      <c r="BA206" s="180"/>
      <c r="BB206" s="180"/>
      <c r="BC206" s="180"/>
      <c r="BD206" s="180"/>
      <c r="BE206" s="180"/>
      <c r="BF206" s="180"/>
      <c r="BG206" s="180"/>
      <c r="BH206" s="180"/>
      <c r="BI206" s="180"/>
      <c r="BJ206" s="180"/>
      <c r="BK206" s="180"/>
      <c r="BL206" s="180"/>
      <c r="BM206" s="180"/>
      <c r="BN206" s="180"/>
      <c r="BO206" s="180"/>
      <c r="BP206" s="180"/>
      <c r="BQ206" s="180"/>
      <c r="BR206" s="180"/>
      <c r="BS206" s="180"/>
      <c r="BT206" s="180"/>
      <c r="BU206" s="180"/>
      <c r="BV206" s="180"/>
      <c r="BW206" s="180"/>
      <c r="BX206" s="180"/>
      <c r="BY206" s="180"/>
      <c r="BZ206" s="180"/>
      <c r="CA206" s="180"/>
      <c r="CB206" s="180"/>
      <c r="CC206" s="180"/>
      <c r="CD206" s="180"/>
      <c r="CE206" s="180"/>
      <c r="CF206" s="180"/>
      <c r="CG206" s="180"/>
      <c r="CH206" s="180"/>
      <c r="CI206" s="180"/>
      <c r="CJ206" s="180"/>
      <c r="CK206" s="180"/>
      <c r="CL206" s="180"/>
      <c r="CM206" s="180"/>
      <c r="CN206" s="180"/>
      <c r="CO206" s="180"/>
      <c r="CP206" s="180"/>
      <c r="CQ206" s="180"/>
      <c r="CR206" s="180"/>
      <c r="CS206" s="180"/>
      <c r="CT206" s="180"/>
      <c r="CU206" s="180"/>
      <c r="CV206" s="180"/>
      <c r="CW206" s="180"/>
      <c r="CX206" s="180"/>
      <c r="CY206" s="180"/>
      <c r="CZ206" s="180"/>
      <c r="DA206" s="180"/>
      <c r="DB206" s="180"/>
      <c r="DC206" s="180"/>
      <c r="DD206" s="180"/>
      <c r="DE206" s="180"/>
      <c r="DF206" s="180"/>
      <c r="DG206" s="180"/>
      <c r="DH206" s="180"/>
      <c r="DI206" s="180"/>
      <c r="DJ206" s="180"/>
      <c r="DK206" s="180"/>
      <c r="DL206" s="180"/>
      <c r="DM206" s="180"/>
      <c r="DN206" s="180"/>
      <c r="DO206" s="180"/>
      <c r="DP206" s="180"/>
      <c r="DQ206" s="180"/>
      <c r="DR206" s="180"/>
      <c r="DS206" s="180"/>
      <c r="DT206" s="180"/>
      <c r="DU206" s="180"/>
      <c r="DV206" s="180"/>
      <c r="DW206" s="180"/>
      <c r="DX206" s="180"/>
      <c r="DY206" s="180"/>
      <c r="DZ206" s="180"/>
      <c r="EA206" s="180"/>
      <c r="EB206" s="180"/>
      <c r="EC206" s="180"/>
      <c r="ED206" s="180"/>
      <c r="EE206" s="180"/>
      <c r="EF206" s="180"/>
      <c r="EG206" s="180"/>
      <c r="EH206" s="180"/>
      <c r="EI206" s="180"/>
      <c r="EJ206" s="180"/>
    </row>
    <row r="207" spans="1:140" x14ac:dyDescent="0.35">
      <c r="A207" s="180"/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  <c r="AS207" s="180"/>
      <c r="AT207" s="180"/>
      <c r="AU207" s="180"/>
      <c r="AV207" s="180"/>
      <c r="AW207" s="180"/>
      <c r="AX207" s="180"/>
      <c r="AY207" s="180"/>
      <c r="AZ207" s="180"/>
      <c r="BA207" s="180"/>
      <c r="BB207" s="180"/>
      <c r="BC207" s="180"/>
      <c r="BD207" s="180"/>
      <c r="BE207" s="180"/>
      <c r="BF207" s="180"/>
      <c r="BG207" s="180"/>
      <c r="BH207" s="180"/>
      <c r="BI207" s="180"/>
      <c r="BJ207" s="180"/>
      <c r="BK207" s="180"/>
      <c r="BL207" s="180"/>
      <c r="BM207" s="180"/>
      <c r="BN207" s="180"/>
      <c r="BO207" s="180"/>
      <c r="BP207" s="180"/>
      <c r="BQ207" s="180"/>
      <c r="BR207" s="180"/>
      <c r="BS207" s="180"/>
      <c r="BT207" s="180"/>
      <c r="BU207" s="180"/>
      <c r="BV207" s="180"/>
      <c r="BW207" s="180"/>
      <c r="BX207" s="180"/>
      <c r="BY207" s="180"/>
      <c r="BZ207" s="180"/>
      <c r="CA207" s="180"/>
      <c r="CB207" s="180"/>
      <c r="CC207" s="180"/>
      <c r="CD207" s="180"/>
      <c r="CE207" s="180"/>
      <c r="CF207" s="180"/>
      <c r="CG207" s="180"/>
      <c r="CH207" s="180"/>
      <c r="CI207" s="180"/>
      <c r="CJ207" s="180"/>
      <c r="CK207" s="180"/>
      <c r="CL207" s="180"/>
      <c r="CM207" s="180"/>
      <c r="CN207" s="180"/>
      <c r="CO207" s="180"/>
      <c r="CP207" s="180"/>
      <c r="CQ207" s="180"/>
      <c r="CR207" s="180"/>
      <c r="CS207" s="180"/>
      <c r="CT207" s="180"/>
      <c r="CU207" s="180"/>
      <c r="CV207" s="180"/>
      <c r="CW207" s="180"/>
      <c r="CX207" s="180"/>
      <c r="CY207" s="180"/>
      <c r="CZ207" s="180"/>
      <c r="DA207" s="180"/>
      <c r="DB207" s="180"/>
      <c r="DC207" s="180"/>
      <c r="DD207" s="180"/>
      <c r="DE207" s="180"/>
      <c r="DF207" s="180"/>
      <c r="DG207" s="180"/>
      <c r="DH207" s="180"/>
      <c r="DI207" s="180"/>
      <c r="DJ207" s="180"/>
      <c r="DK207" s="180"/>
      <c r="DL207" s="180"/>
      <c r="DM207" s="180"/>
      <c r="DN207" s="180"/>
      <c r="DO207" s="180"/>
      <c r="DP207" s="180"/>
      <c r="DQ207" s="180"/>
      <c r="DR207" s="180"/>
      <c r="DS207" s="180"/>
      <c r="DT207" s="180"/>
      <c r="DU207" s="180"/>
      <c r="DV207" s="180"/>
      <c r="DW207" s="180"/>
      <c r="DX207" s="180"/>
      <c r="DY207" s="180"/>
      <c r="DZ207" s="180"/>
      <c r="EA207" s="180"/>
      <c r="EB207" s="180"/>
      <c r="EC207" s="180"/>
      <c r="ED207" s="180"/>
      <c r="EE207" s="180"/>
      <c r="EF207" s="180"/>
      <c r="EG207" s="180"/>
      <c r="EH207" s="180"/>
      <c r="EI207" s="180"/>
      <c r="EJ207" s="180"/>
    </row>
    <row r="208" spans="1:140" x14ac:dyDescent="0.35">
      <c r="A208" s="180"/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  <c r="AS208" s="180"/>
      <c r="AT208" s="180"/>
      <c r="AU208" s="180"/>
      <c r="AV208" s="180"/>
      <c r="AW208" s="180"/>
      <c r="AX208" s="180"/>
      <c r="AY208" s="180"/>
      <c r="AZ208" s="180"/>
      <c r="BA208" s="180"/>
      <c r="BB208" s="180"/>
      <c r="BC208" s="180"/>
      <c r="BD208" s="180"/>
      <c r="BE208" s="180"/>
      <c r="BF208" s="180"/>
      <c r="BG208" s="180"/>
      <c r="BH208" s="180"/>
      <c r="BI208" s="180"/>
      <c r="BJ208" s="180"/>
      <c r="BK208" s="180"/>
      <c r="BL208" s="180"/>
      <c r="BM208" s="180"/>
      <c r="BN208" s="180"/>
      <c r="BO208" s="180"/>
      <c r="BP208" s="180"/>
      <c r="BQ208" s="180"/>
      <c r="BR208" s="180"/>
      <c r="BS208" s="180"/>
      <c r="BT208" s="180"/>
      <c r="BU208" s="180"/>
      <c r="BV208" s="180"/>
      <c r="BW208" s="180"/>
      <c r="BX208" s="180"/>
      <c r="BY208" s="180"/>
      <c r="BZ208" s="180"/>
      <c r="CA208" s="180"/>
      <c r="CB208" s="180"/>
      <c r="CC208" s="180"/>
      <c r="CD208" s="180"/>
      <c r="CE208" s="180"/>
      <c r="CF208" s="180"/>
      <c r="CG208" s="180"/>
      <c r="CH208" s="180"/>
      <c r="CI208" s="180"/>
      <c r="CJ208" s="180"/>
      <c r="CK208" s="180"/>
      <c r="CL208" s="180"/>
      <c r="CM208" s="180"/>
      <c r="CN208" s="180"/>
      <c r="CO208" s="180"/>
      <c r="CP208" s="180"/>
      <c r="CQ208" s="180"/>
      <c r="CR208" s="180"/>
      <c r="CS208" s="180"/>
      <c r="CT208" s="180"/>
      <c r="CU208" s="180"/>
      <c r="CV208" s="180"/>
      <c r="CW208" s="180"/>
      <c r="CX208" s="180"/>
      <c r="CY208" s="180"/>
      <c r="CZ208" s="180"/>
      <c r="DA208" s="180"/>
      <c r="DB208" s="180"/>
      <c r="DC208" s="180"/>
      <c r="DD208" s="180"/>
      <c r="DE208" s="180"/>
      <c r="DF208" s="180"/>
      <c r="DG208" s="180"/>
      <c r="DH208" s="180"/>
      <c r="DI208" s="180"/>
      <c r="DJ208" s="180"/>
      <c r="DK208" s="180"/>
      <c r="DL208" s="180"/>
      <c r="DM208" s="180"/>
      <c r="DN208" s="180"/>
      <c r="DO208" s="180"/>
      <c r="DP208" s="180"/>
      <c r="DQ208" s="180"/>
      <c r="DR208" s="180"/>
      <c r="DS208" s="180"/>
      <c r="DT208" s="180"/>
      <c r="DU208" s="180"/>
      <c r="DV208" s="180"/>
      <c r="DW208" s="180"/>
      <c r="DX208" s="180"/>
      <c r="DY208" s="180"/>
      <c r="DZ208" s="180"/>
      <c r="EA208" s="180"/>
      <c r="EB208" s="180"/>
      <c r="EC208" s="180"/>
      <c r="ED208" s="180"/>
      <c r="EE208" s="180"/>
      <c r="EF208" s="180"/>
      <c r="EG208" s="180"/>
      <c r="EH208" s="180"/>
      <c r="EI208" s="180"/>
      <c r="EJ208" s="180"/>
    </row>
    <row r="209" spans="1:140" x14ac:dyDescent="0.35">
      <c r="A209" s="180"/>
      <c r="B209" s="180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  <c r="X209" s="180"/>
      <c r="Y209" s="18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  <c r="AS209" s="180"/>
      <c r="AT209" s="180"/>
      <c r="AU209" s="180"/>
      <c r="AV209" s="180"/>
      <c r="AW209" s="180"/>
      <c r="AX209" s="180"/>
      <c r="AY209" s="180"/>
      <c r="AZ209" s="180"/>
      <c r="BA209" s="180"/>
      <c r="BB209" s="180"/>
      <c r="BC209" s="180"/>
      <c r="BD209" s="180"/>
      <c r="BE209" s="180"/>
      <c r="BF209" s="180"/>
      <c r="BG209" s="180"/>
      <c r="BH209" s="180"/>
      <c r="BI209" s="180"/>
      <c r="BJ209" s="180"/>
      <c r="BK209" s="180"/>
      <c r="BL209" s="180"/>
      <c r="BM209" s="180"/>
      <c r="BN209" s="180"/>
      <c r="BO209" s="180"/>
      <c r="BP209" s="180"/>
      <c r="BQ209" s="180"/>
      <c r="BR209" s="180"/>
      <c r="BS209" s="180"/>
      <c r="BT209" s="180"/>
      <c r="BU209" s="180"/>
      <c r="BV209" s="180"/>
      <c r="BW209" s="180"/>
      <c r="BX209" s="180"/>
      <c r="BY209" s="180"/>
      <c r="BZ209" s="180"/>
      <c r="CA209" s="180"/>
      <c r="CB209" s="180"/>
      <c r="CC209" s="180"/>
      <c r="CD209" s="180"/>
      <c r="CE209" s="180"/>
      <c r="CF209" s="180"/>
      <c r="CG209" s="180"/>
      <c r="CH209" s="180"/>
      <c r="CI209" s="180"/>
      <c r="CJ209" s="180"/>
      <c r="CK209" s="180"/>
      <c r="CL209" s="180"/>
      <c r="CM209" s="180"/>
      <c r="CN209" s="180"/>
      <c r="CO209" s="180"/>
      <c r="CP209" s="180"/>
      <c r="CQ209" s="180"/>
      <c r="CR209" s="180"/>
      <c r="CS209" s="180"/>
      <c r="CT209" s="180"/>
      <c r="CU209" s="180"/>
      <c r="CV209" s="180"/>
      <c r="CW209" s="180"/>
      <c r="CX209" s="180"/>
      <c r="CY209" s="180"/>
      <c r="CZ209" s="180"/>
      <c r="DA209" s="180"/>
      <c r="DB209" s="180"/>
      <c r="DC209" s="180"/>
      <c r="DD209" s="180"/>
      <c r="DE209" s="180"/>
      <c r="DF209" s="180"/>
      <c r="DG209" s="180"/>
      <c r="DH209" s="180"/>
      <c r="DI209" s="180"/>
      <c r="DJ209" s="180"/>
      <c r="DK209" s="180"/>
      <c r="DL209" s="180"/>
      <c r="DM209" s="180"/>
      <c r="DN209" s="180"/>
      <c r="DO209" s="180"/>
      <c r="DP209" s="180"/>
      <c r="DQ209" s="180"/>
      <c r="DR209" s="180"/>
      <c r="DS209" s="180"/>
      <c r="DT209" s="180"/>
      <c r="DU209" s="180"/>
      <c r="DV209" s="180"/>
      <c r="DW209" s="180"/>
      <c r="DX209" s="180"/>
      <c r="DY209" s="180"/>
      <c r="DZ209" s="180"/>
      <c r="EA209" s="180"/>
      <c r="EB209" s="180"/>
      <c r="EC209" s="180"/>
      <c r="ED209" s="180"/>
      <c r="EE209" s="180"/>
      <c r="EF209" s="180"/>
      <c r="EG209" s="180"/>
      <c r="EH209" s="180"/>
      <c r="EI209" s="180"/>
      <c r="EJ209" s="180"/>
    </row>
    <row r="210" spans="1:140" x14ac:dyDescent="0.35">
      <c r="A210" s="180"/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  <c r="X210" s="180"/>
      <c r="Y210" s="18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  <c r="AS210" s="180"/>
      <c r="AT210" s="180"/>
      <c r="AU210" s="180"/>
      <c r="AV210" s="180"/>
      <c r="AW210" s="180"/>
      <c r="AX210" s="180"/>
      <c r="AY210" s="180"/>
      <c r="AZ210" s="180"/>
      <c r="BA210" s="180"/>
      <c r="BB210" s="180"/>
      <c r="BC210" s="180"/>
      <c r="BD210" s="180"/>
      <c r="BE210" s="180"/>
      <c r="BF210" s="180"/>
      <c r="BG210" s="180"/>
      <c r="BH210" s="180"/>
      <c r="BI210" s="180"/>
      <c r="BJ210" s="180"/>
      <c r="BK210" s="180"/>
      <c r="BL210" s="180"/>
      <c r="BM210" s="180"/>
      <c r="BN210" s="180"/>
      <c r="BO210" s="180"/>
      <c r="BP210" s="180"/>
      <c r="BQ210" s="180"/>
      <c r="BR210" s="180"/>
      <c r="BS210" s="180"/>
      <c r="BT210" s="180"/>
      <c r="BU210" s="180"/>
      <c r="BV210" s="180"/>
      <c r="BW210" s="180"/>
      <c r="BX210" s="180"/>
      <c r="BY210" s="180"/>
      <c r="BZ210" s="180"/>
      <c r="CA210" s="180"/>
      <c r="CB210" s="180"/>
      <c r="CC210" s="180"/>
      <c r="CD210" s="180"/>
      <c r="CE210" s="180"/>
      <c r="CF210" s="180"/>
      <c r="CG210" s="180"/>
      <c r="CH210" s="180"/>
      <c r="CI210" s="180"/>
      <c r="CJ210" s="180"/>
      <c r="CK210" s="180"/>
      <c r="CL210" s="180"/>
      <c r="CM210" s="180"/>
      <c r="CN210" s="180"/>
      <c r="CO210" s="180"/>
      <c r="CP210" s="180"/>
      <c r="CQ210" s="180"/>
      <c r="CR210" s="180"/>
      <c r="CS210" s="180"/>
      <c r="CT210" s="180"/>
      <c r="CU210" s="180"/>
      <c r="CV210" s="180"/>
      <c r="CW210" s="180"/>
      <c r="CX210" s="180"/>
      <c r="CY210" s="180"/>
      <c r="CZ210" s="180"/>
      <c r="DA210" s="180"/>
      <c r="DB210" s="180"/>
      <c r="DC210" s="180"/>
      <c r="DD210" s="180"/>
      <c r="DE210" s="180"/>
      <c r="DF210" s="180"/>
      <c r="DG210" s="180"/>
      <c r="DH210" s="180"/>
      <c r="DI210" s="180"/>
      <c r="DJ210" s="180"/>
      <c r="DK210" s="180"/>
      <c r="DL210" s="180"/>
      <c r="DM210" s="180"/>
      <c r="DN210" s="180"/>
      <c r="DO210" s="180"/>
      <c r="DP210" s="180"/>
      <c r="DQ210" s="180"/>
      <c r="DR210" s="180"/>
      <c r="DS210" s="180"/>
      <c r="DT210" s="180"/>
      <c r="DU210" s="180"/>
      <c r="DV210" s="180"/>
      <c r="DW210" s="180"/>
      <c r="DX210" s="180"/>
      <c r="DY210" s="180"/>
      <c r="DZ210" s="180"/>
      <c r="EA210" s="180"/>
      <c r="EB210" s="180"/>
      <c r="EC210" s="180"/>
      <c r="ED210" s="180"/>
      <c r="EE210" s="180"/>
      <c r="EF210" s="180"/>
      <c r="EG210" s="180"/>
      <c r="EH210" s="180"/>
      <c r="EI210" s="180"/>
      <c r="EJ210" s="180"/>
    </row>
    <row r="211" spans="1:140" x14ac:dyDescent="0.35">
      <c r="A211" s="180"/>
      <c r="B211" s="180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  <c r="AS211" s="180"/>
      <c r="AT211" s="180"/>
      <c r="AU211" s="180"/>
      <c r="AV211" s="180"/>
      <c r="AW211" s="180"/>
      <c r="AX211" s="180"/>
      <c r="AY211" s="180"/>
      <c r="AZ211" s="180"/>
      <c r="BA211" s="180"/>
      <c r="BB211" s="180"/>
      <c r="BC211" s="180"/>
      <c r="BD211" s="180"/>
      <c r="BE211" s="180"/>
      <c r="BF211" s="180"/>
      <c r="BG211" s="180"/>
      <c r="BH211" s="180"/>
      <c r="BI211" s="180"/>
      <c r="BJ211" s="180"/>
      <c r="BK211" s="180"/>
      <c r="BL211" s="180"/>
      <c r="BM211" s="180"/>
      <c r="BN211" s="180"/>
      <c r="BO211" s="180"/>
      <c r="BP211" s="180"/>
      <c r="BQ211" s="180"/>
      <c r="BR211" s="180"/>
      <c r="BS211" s="180"/>
      <c r="BT211" s="180"/>
      <c r="BU211" s="180"/>
      <c r="BV211" s="180"/>
      <c r="BW211" s="180"/>
      <c r="BX211" s="180"/>
      <c r="BY211" s="180"/>
      <c r="BZ211" s="180"/>
      <c r="CA211" s="180"/>
      <c r="CB211" s="180"/>
      <c r="CC211" s="180"/>
      <c r="CD211" s="180"/>
      <c r="CE211" s="180"/>
      <c r="CF211" s="180"/>
      <c r="CG211" s="180"/>
      <c r="CH211" s="180"/>
      <c r="CI211" s="180"/>
      <c r="CJ211" s="180"/>
      <c r="CK211" s="180"/>
      <c r="CL211" s="180"/>
      <c r="CM211" s="180"/>
      <c r="CN211" s="180"/>
      <c r="CO211" s="180"/>
      <c r="CP211" s="180"/>
      <c r="CQ211" s="180"/>
      <c r="CR211" s="180"/>
      <c r="CS211" s="180"/>
      <c r="CT211" s="180"/>
      <c r="CU211" s="180"/>
      <c r="CV211" s="180"/>
      <c r="CW211" s="180"/>
      <c r="CX211" s="180"/>
      <c r="CY211" s="180"/>
      <c r="CZ211" s="180"/>
      <c r="DA211" s="180"/>
      <c r="DB211" s="180"/>
      <c r="DC211" s="180"/>
      <c r="DD211" s="180"/>
      <c r="DE211" s="180"/>
      <c r="DF211" s="180"/>
      <c r="DG211" s="180"/>
      <c r="DH211" s="180"/>
      <c r="DI211" s="180"/>
      <c r="DJ211" s="180"/>
      <c r="DK211" s="180"/>
      <c r="DL211" s="180"/>
      <c r="DM211" s="180"/>
      <c r="DN211" s="180"/>
      <c r="DO211" s="180"/>
      <c r="DP211" s="180"/>
      <c r="DQ211" s="180"/>
      <c r="DR211" s="180"/>
      <c r="DS211" s="180"/>
      <c r="DT211" s="180"/>
      <c r="DU211" s="180"/>
      <c r="DV211" s="180"/>
      <c r="DW211" s="180"/>
      <c r="DX211" s="180"/>
      <c r="DY211" s="180"/>
      <c r="DZ211" s="180"/>
      <c r="EA211" s="180"/>
      <c r="EB211" s="180"/>
      <c r="EC211" s="180"/>
      <c r="ED211" s="180"/>
      <c r="EE211" s="180"/>
      <c r="EF211" s="180"/>
      <c r="EG211" s="180"/>
      <c r="EH211" s="180"/>
      <c r="EI211" s="180"/>
      <c r="EJ211" s="180"/>
    </row>
    <row r="212" spans="1:140" x14ac:dyDescent="0.35">
      <c r="A212" s="180"/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  <c r="AS212" s="180"/>
      <c r="AT212" s="180"/>
      <c r="AU212" s="180"/>
      <c r="AV212" s="180"/>
      <c r="AW212" s="180"/>
      <c r="AX212" s="180"/>
      <c r="AY212" s="180"/>
      <c r="AZ212" s="180"/>
      <c r="BA212" s="180"/>
      <c r="BB212" s="180"/>
      <c r="BC212" s="180"/>
      <c r="BD212" s="180"/>
      <c r="BE212" s="180"/>
      <c r="BF212" s="180"/>
      <c r="BG212" s="180"/>
      <c r="BH212" s="180"/>
      <c r="BI212" s="180"/>
      <c r="BJ212" s="180"/>
      <c r="BK212" s="180"/>
      <c r="BL212" s="180"/>
      <c r="BM212" s="180"/>
      <c r="BN212" s="180"/>
      <c r="BO212" s="180"/>
      <c r="BP212" s="180"/>
      <c r="BQ212" s="180"/>
      <c r="BR212" s="180"/>
      <c r="BS212" s="180"/>
      <c r="BT212" s="180"/>
      <c r="BU212" s="180"/>
      <c r="BV212" s="180"/>
      <c r="BW212" s="180"/>
      <c r="BX212" s="180"/>
      <c r="BY212" s="180"/>
      <c r="BZ212" s="180"/>
      <c r="CA212" s="180"/>
      <c r="CB212" s="180"/>
      <c r="CC212" s="180"/>
      <c r="CD212" s="180"/>
      <c r="CE212" s="180"/>
      <c r="CF212" s="180"/>
      <c r="CG212" s="180"/>
      <c r="CH212" s="180"/>
      <c r="CI212" s="180"/>
      <c r="CJ212" s="180"/>
      <c r="CK212" s="180"/>
      <c r="CL212" s="180"/>
      <c r="CM212" s="180"/>
      <c r="CN212" s="180"/>
      <c r="CO212" s="180"/>
      <c r="CP212" s="180"/>
      <c r="CQ212" s="180"/>
      <c r="CR212" s="180"/>
      <c r="CS212" s="180"/>
      <c r="CT212" s="180"/>
      <c r="CU212" s="180"/>
      <c r="CV212" s="180"/>
      <c r="CW212" s="180"/>
      <c r="CX212" s="180"/>
      <c r="CY212" s="180"/>
      <c r="CZ212" s="180"/>
      <c r="DA212" s="180"/>
      <c r="DB212" s="180"/>
      <c r="DC212" s="180"/>
      <c r="DD212" s="180"/>
      <c r="DE212" s="180"/>
      <c r="DF212" s="180"/>
      <c r="DG212" s="180"/>
      <c r="DH212" s="180"/>
      <c r="DI212" s="180"/>
      <c r="DJ212" s="180"/>
      <c r="DK212" s="180"/>
      <c r="DL212" s="180"/>
      <c r="DM212" s="180"/>
      <c r="DN212" s="180"/>
      <c r="DO212" s="180"/>
      <c r="DP212" s="180"/>
      <c r="DQ212" s="180"/>
      <c r="DR212" s="180"/>
      <c r="DS212" s="180"/>
      <c r="DT212" s="180"/>
      <c r="DU212" s="180"/>
      <c r="DV212" s="180"/>
      <c r="DW212" s="180"/>
      <c r="DX212" s="180"/>
      <c r="DY212" s="180"/>
      <c r="DZ212" s="180"/>
      <c r="EA212" s="180"/>
      <c r="EB212" s="180"/>
      <c r="EC212" s="180"/>
      <c r="ED212" s="180"/>
      <c r="EE212" s="180"/>
      <c r="EF212" s="180"/>
      <c r="EG212" s="180"/>
      <c r="EH212" s="180"/>
      <c r="EI212" s="180"/>
      <c r="EJ212" s="180"/>
    </row>
    <row r="213" spans="1:140" x14ac:dyDescent="0.35">
      <c r="A213" s="180"/>
      <c r="B213" s="180"/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  <c r="X213" s="180"/>
      <c r="Y213" s="180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  <c r="AS213" s="180"/>
      <c r="AT213" s="180"/>
      <c r="AU213" s="180"/>
      <c r="AV213" s="180"/>
      <c r="AW213" s="180"/>
      <c r="AX213" s="180"/>
      <c r="AY213" s="180"/>
      <c r="AZ213" s="180"/>
      <c r="BA213" s="180"/>
      <c r="BB213" s="180"/>
      <c r="BC213" s="180"/>
      <c r="BD213" s="180"/>
      <c r="BE213" s="180"/>
      <c r="BF213" s="180"/>
      <c r="BG213" s="180"/>
      <c r="BH213" s="180"/>
      <c r="BI213" s="180"/>
      <c r="BJ213" s="180"/>
      <c r="BK213" s="180"/>
      <c r="BL213" s="180"/>
      <c r="BM213" s="180"/>
      <c r="BN213" s="180"/>
      <c r="BO213" s="180"/>
      <c r="BP213" s="180"/>
      <c r="BQ213" s="180"/>
      <c r="BR213" s="180"/>
      <c r="BS213" s="180"/>
      <c r="BT213" s="180"/>
      <c r="BU213" s="180"/>
      <c r="BV213" s="180"/>
      <c r="BW213" s="180"/>
      <c r="BX213" s="180"/>
      <c r="BY213" s="180"/>
      <c r="BZ213" s="180"/>
      <c r="CA213" s="180"/>
      <c r="CB213" s="180"/>
      <c r="CC213" s="180"/>
      <c r="CD213" s="180"/>
      <c r="CE213" s="180"/>
      <c r="CF213" s="180"/>
      <c r="CG213" s="180"/>
      <c r="CH213" s="180"/>
      <c r="CI213" s="180"/>
      <c r="CJ213" s="180"/>
      <c r="CK213" s="180"/>
      <c r="CL213" s="180"/>
      <c r="CM213" s="180"/>
      <c r="CN213" s="180"/>
      <c r="CO213" s="180"/>
      <c r="CP213" s="180"/>
      <c r="CQ213" s="180"/>
      <c r="CR213" s="180"/>
      <c r="CS213" s="180"/>
      <c r="CT213" s="180"/>
      <c r="CU213" s="180"/>
      <c r="CV213" s="180"/>
      <c r="CW213" s="180"/>
      <c r="CX213" s="180"/>
      <c r="CY213" s="180"/>
      <c r="CZ213" s="180"/>
      <c r="DA213" s="180"/>
      <c r="DB213" s="180"/>
      <c r="DC213" s="180"/>
      <c r="DD213" s="180"/>
      <c r="DE213" s="180"/>
      <c r="DF213" s="180"/>
      <c r="DG213" s="180"/>
      <c r="DH213" s="180"/>
      <c r="DI213" s="180"/>
      <c r="DJ213" s="180"/>
      <c r="DK213" s="180"/>
      <c r="DL213" s="180"/>
      <c r="DM213" s="180"/>
      <c r="DN213" s="180"/>
      <c r="DO213" s="180"/>
      <c r="DP213" s="180"/>
      <c r="DQ213" s="180"/>
      <c r="DR213" s="180"/>
      <c r="DS213" s="180"/>
      <c r="DT213" s="180"/>
      <c r="DU213" s="180"/>
      <c r="DV213" s="180"/>
      <c r="DW213" s="180"/>
      <c r="DX213" s="180"/>
      <c r="DY213" s="180"/>
      <c r="DZ213" s="180"/>
      <c r="EA213" s="180"/>
      <c r="EB213" s="180"/>
      <c r="EC213" s="180"/>
      <c r="ED213" s="180"/>
      <c r="EE213" s="180"/>
      <c r="EF213" s="180"/>
      <c r="EG213" s="180"/>
      <c r="EH213" s="180"/>
      <c r="EI213" s="180"/>
      <c r="EJ213" s="180"/>
    </row>
    <row r="214" spans="1:140" x14ac:dyDescent="0.35">
      <c r="A214" s="180"/>
      <c r="B214" s="180"/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  <c r="AS214" s="180"/>
      <c r="AT214" s="180"/>
      <c r="AU214" s="180"/>
      <c r="AV214" s="180"/>
      <c r="AW214" s="180"/>
      <c r="AX214" s="180"/>
      <c r="AY214" s="180"/>
      <c r="AZ214" s="180"/>
      <c r="BA214" s="180"/>
      <c r="BB214" s="180"/>
      <c r="BC214" s="180"/>
      <c r="BD214" s="180"/>
      <c r="BE214" s="180"/>
      <c r="BF214" s="180"/>
      <c r="BG214" s="180"/>
      <c r="BH214" s="180"/>
      <c r="BI214" s="180"/>
      <c r="BJ214" s="180"/>
      <c r="BK214" s="180"/>
      <c r="BL214" s="180"/>
      <c r="BM214" s="180"/>
      <c r="BN214" s="180"/>
      <c r="BO214" s="180"/>
      <c r="BP214" s="180"/>
      <c r="BQ214" s="180"/>
      <c r="BR214" s="180"/>
      <c r="BS214" s="180"/>
      <c r="BT214" s="180"/>
      <c r="BU214" s="180"/>
      <c r="BV214" s="180"/>
      <c r="BW214" s="180"/>
      <c r="BX214" s="180"/>
      <c r="BY214" s="180"/>
      <c r="BZ214" s="180"/>
      <c r="CA214" s="180"/>
      <c r="CB214" s="180"/>
      <c r="CC214" s="180"/>
      <c r="CD214" s="180"/>
      <c r="CE214" s="180"/>
      <c r="CF214" s="180"/>
      <c r="CG214" s="180"/>
      <c r="CH214" s="180"/>
      <c r="CI214" s="180"/>
      <c r="CJ214" s="180"/>
      <c r="CK214" s="180"/>
      <c r="CL214" s="180"/>
      <c r="CM214" s="180"/>
      <c r="CN214" s="180"/>
      <c r="CO214" s="180"/>
      <c r="CP214" s="180"/>
      <c r="CQ214" s="180"/>
      <c r="CR214" s="180"/>
      <c r="CS214" s="180"/>
      <c r="CT214" s="180"/>
      <c r="CU214" s="180"/>
      <c r="CV214" s="180"/>
      <c r="CW214" s="180"/>
      <c r="CX214" s="180"/>
      <c r="CY214" s="180"/>
      <c r="CZ214" s="180"/>
      <c r="DA214" s="180"/>
      <c r="DB214" s="180"/>
      <c r="DC214" s="180"/>
      <c r="DD214" s="180"/>
      <c r="DE214" s="180"/>
      <c r="DF214" s="180"/>
      <c r="DG214" s="180"/>
      <c r="DH214" s="180"/>
      <c r="DI214" s="180"/>
      <c r="DJ214" s="180"/>
      <c r="DK214" s="180"/>
      <c r="DL214" s="180"/>
      <c r="DM214" s="180"/>
      <c r="DN214" s="180"/>
      <c r="DO214" s="180"/>
      <c r="DP214" s="180"/>
      <c r="DQ214" s="180"/>
      <c r="DR214" s="180"/>
      <c r="DS214" s="180"/>
      <c r="DT214" s="180"/>
      <c r="DU214" s="180"/>
      <c r="DV214" s="180"/>
      <c r="DW214" s="180"/>
      <c r="DX214" s="180"/>
      <c r="DY214" s="180"/>
      <c r="DZ214" s="180"/>
      <c r="EA214" s="180"/>
      <c r="EB214" s="180"/>
      <c r="EC214" s="180"/>
      <c r="ED214" s="180"/>
      <c r="EE214" s="180"/>
      <c r="EF214" s="180"/>
      <c r="EG214" s="180"/>
      <c r="EH214" s="180"/>
      <c r="EI214" s="180"/>
      <c r="EJ214" s="180"/>
    </row>
    <row r="215" spans="1:140" x14ac:dyDescent="0.35">
      <c r="A215" s="180"/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  <c r="AS215" s="180"/>
      <c r="AT215" s="180"/>
      <c r="AU215" s="180"/>
      <c r="AV215" s="180"/>
      <c r="AW215" s="180"/>
      <c r="AX215" s="180"/>
      <c r="AY215" s="180"/>
      <c r="AZ215" s="180"/>
      <c r="BA215" s="180"/>
      <c r="BB215" s="180"/>
      <c r="BC215" s="180"/>
      <c r="BD215" s="180"/>
      <c r="BE215" s="180"/>
      <c r="BF215" s="180"/>
      <c r="BG215" s="180"/>
      <c r="BH215" s="180"/>
      <c r="BI215" s="180"/>
      <c r="BJ215" s="180"/>
      <c r="BK215" s="180"/>
      <c r="BL215" s="180"/>
      <c r="BM215" s="180"/>
      <c r="BN215" s="180"/>
      <c r="BO215" s="180"/>
      <c r="BP215" s="180"/>
      <c r="BQ215" s="180"/>
      <c r="BR215" s="180"/>
      <c r="BS215" s="180"/>
      <c r="BT215" s="180"/>
      <c r="BU215" s="180"/>
      <c r="BV215" s="180"/>
      <c r="BW215" s="180"/>
      <c r="BX215" s="180"/>
      <c r="BY215" s="180"/>
      <c r="BZ215" s="180"/>
      <c r="CA215" s="180"/>
      <c r="CB215" s="180"/>
      <c r="CC215" s="180"/>
      <c r="CD215" s="180"/>
      <c r="CE215" s="180"/>
      <c r="CF215" s="180"/>
      <c r="CG215" s="180"/>
      <c r="CH215" s="180"/>
      <c r="CI215" s="180"/>
      <c r="CJ215" s="180"/>
      <c r="CK215" s="180"/>
      <c r="CL215" s="180"/>
      <c r="CM215" s="180"/>
      <c r="CN215" s="180"/>
      <c r="CO215" s="180"/>
      <c r="CP215" s="180"/>
      <c r="CQ215" s="180"/>
      <c r="CR215" s="180"/>
      <c r="CS215" s="180"/>
      <c r="CT215" s="180"/>
      <c r="CU215" s="180"/>
      <c r="CV215" s="180"/>
      <c r="CW215" s="180"/>
      <c r="CX215" s="180"/>
      <c r="CY215" s="180"/>
      <c r="CZ215" s="180"/>
      <c r="DA215" s="180"/>
      <c r="DB215" s="180"/>
      <c r="DC215" s="180"/>
      <c r="DD215" s="180"/>
      <c r="DE215" s="180"/>
      <c r="DF215" s="180"/>
      <c r="DG215" s="180"/>
      <c r="DH215" s="180"/>
      <c r="DI215" s="180"/>
      <c r="DJ215" s="180"/>
      <c r="DK215" s="180"/>
      <c r="DL215" s="180"/>
      <c r="DM215" s="180"/>
      <c r="DN215" s="180"/>
      <c r="DO215" s="180"/>
      <c r="DP215" s="180"/>
      <c r="DQ215" s="180"/>
      <c r="DR215" s="180"/>
      <c r="DS215" s="180"/>
      <c r="DT215" s="180"/>
      <c r="DU215" s="180"/>
      <c r="DV215" s="180"/>
      <c r="DW215" s="180"/>
      <c r="DX215" s="180"/>
      <c r="DY215" s="180"/>
      <c r="DZ215" s="180"/>
      <c r="EA215" s="180"/>
      <c r="EB215" s="180"/>
      <c r="EC215" s="180"/>
      <c r="ED215" s="180"/>
      <c r="EE215" s="180"/>
      <c r="EF215" s="180"/>
      <c r="EG215" s="180"/>
      <c r="EH215" s="180"/>
      <c r="EI215" s="180"/>
      <c r="EJ215" s="180"/>
    </row>
    <row r="216" spans="1:140" x14ac:dyDescent="0.35">
      <c r="A216" s="180"/>
      <c r="B216" s="180"/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  <c r="AS216" s="180"/>
      <c r="AT216" s="180"/>
      <c r="AU216" s="180"/>
      <c r="AV216" s="180"/>
      <c r="AW216" s="180"/>
      <c r="AX216" s="180"/>
      <c r="AY216" s="180"/>
      <c r="AZ216" s="180"/>
      <c r="BA216" s="180"/>
      <c r="BB216" s="180"/>
      <c r="BC216" s="180"/>
      <c r="BD216" s="180"/>
      <c r="BE216" s="180"/>
      <c r="BF216" s="180"/>
      <c r="BG216" s="180"/>
      <c r="BH216" s="180"/>
      <c r="BI216" s="180"/>
      <c r="BJ216" s="180"/>
      <c r="BK216" s="180"/>
      <c r="BL216" s="180"/>
      <c r="BM216" s="180"/>
      <c r="BN216" s="180"/>
      <c r="BO216" s="180"/>
      <c r="BP216" s="180"/>
      <c r="BQ216" s="180"/>
      <c r="BR216" s="180"/>
      <c r="BS216" s="180"/>
      <c r="BT216" s="180"/>
      <c r="BU216" s="180"/>
      <c r="BV216" s="180"/>
      <c r="BW216" s="180"/>
      <c r="BX216" s="180"/>
      <c r="BY216" s="180"/>
      <c r="BZ216" s="180"/>
      <c r="CA216" s="180"/>
      <c r="CB216" s="180"/>
      <c r="CC216" s="180"/>
      <c r="CD216" s="180"/>
      <c r="CE216" s="180"/>
      <c r="CF216" s="180"/>
      <c r="CG216" s="180"/>
      <c r="CH216" s="180"/>
      <c r="CI216" s="180"/>
      <c r="CJ216" s="180"/>
      <c r="CK216" s="180"/>
      <c r="CL216" s="180"/>
      <c r="CM216" s="180"/>
      <c r="CN216" s="180"/>
      <c r="CO216" s="180"/>
      <c r="CP216" s="180"/>
      <c r="CQ216" s="180"/>
      <c r="CR216" s="180"/>
      <c r="CS216" s="180"/>
      <c r="CT216" s="180"/>
      <c r="CU216" s="180"/>
      <c r="CV216" s="180"/>
      <c r="CW216" s="180"/>
      <c r="CX216" s="180"/>
      <c r="CY216" s="180"/>
      <c r="CZ216" s="180"/>
      <c r="DA216" s="180"/>
      <c r="DB216" s="180"/>
      <c r="DC216" s="180"/>
      <c r="DD216" s="180"/>
      <c r="DE216" s="180"/>
      <c r="DF216" s="180"/>
      <c r="DG216" s="180"/>
      <c r="DH216" s="180"/>
      <c r="DI216" s="180"/>
      <c r="DJ216" s="180"/>
      <c r="DK216" s="180"/>
      <c r="DL216" s="180"/>
      <c r="DM216" s="180"/>
      <c r="DN216" s="180"/>
      <c r="DO216" s="180"/>
      <c r="DP216" s="180"/>
      <c r="DQ216" s="180"/>
      <c r="DR216" s="180"/>
      <c r="DS216" s="180"/>
      <c r="DT216" s="180"/>
      <c r="DU216" s="180"/>
      <c r="DV216" s="180"/>
      <c r="DW216" s="180"/>
      <c r="DX216" s="180"/>
      <c r="DY216" s="180"/>
      <c r="DZ216" s="180"/>
      <c r="EA216" s="180"/>
      <c r="EB216" s="180"/>
      <c r="EC216" s="180"/>
      <c r="ED216" s="180"/>
      <c r="EE216" s="180"/>
      <c r="EF216" s="180"/>
      <c r="EG216" s="180"/>
      <c r="EH216" s="180"/>
      <c r="EI216" s="180"/>
      <c r="EJ216" s="180"/>
    </row>
    <row r="217" spans="1:140" x14ac:dyDescent="0.35">
      <c r="A217" s="180"/>
      <c r="B217" s="180"/>
      <c r="C217" s="180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0"/>
      <c r="X217" s="180"/>
      <c r="Y217" s="180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  <c r="AS217" s="180"/>
      <c r="AT217" s="180"/>
      <c r="AU217" s="180"/>
      <c r="AV217" s="180"/>
      <c r="AW217" s="180"/>
      <c r="AX217" s="180"/>
      <c r="AY217" s="180"/>
      <c r="AZ217" s="180"/>
      <c r="BA217" s="180"/>
      <c r="BB217" s="180"/>
      <c r="BC217" s="180"/>
      <c r="BD217" s="180"/>
      <c r="BE217" s="180"/>
      <c r="BF217" s="180"/>
      <c r="BG217" s="180"/>
      <c r="BH217" s="180"/>
      <c r="BI217" s="180"/>
      <c r="BJ217" s="180"/>
      <c r="BK217" s="180"/>
      <c r="BL217" s="180"/>
      <c r="BM217" s="180"/>
      <c r="BN217" s="180"/>
      <c r="BO217" s="180"/>
      <c r="BP217" s="180"/>
      <c r="BQ217" s="180"/>
      <c r="BR217" s="180"/>
      <c r="BS217" s="180"/>
      <c r="BT217" s="180"/>
      <c r="BU217" s="180"/>
      <c r="BV217" s="180"/>
      <c r="BW217" s="180"/>
      <c r="BX217" s="180"/>
      <c r="BY217" s="180"/>
      <c r="BZ217" s="180"/>
      <c r="CA217" s="180"/>
      <c r="CB217" s="180"/>
      <c r="CC217" s="180"/>
      <c r="CD217" s="180"/>
      <c r="CE217" s="180"/>
      <c r="CF217" s="180"/>
      <c r="CG217" s="180"/>
      <c r="CH217" s="180"/>
      <c r="CI217" s="180"/>
      <c r="CJ217" s="180"/>
      <c r="CK217" s="180"/>
      <c r="CL217" s="180"/>
      <c r="CM217" s="180"/>
      <c r="CN217" s="180"/>
      <c r="CO217" s="180"/>
      <c r="CP217" s="180"/>
      <c r="CQ217" s="180"/>
      <c r="CR217" s="180"/>
      <c r="CS217" s="180"/>
      <c r="CT217" s="180"/>
      <c r="CU217" s="180"/>
      <c r="CV217" s="180"/>
      <c r="CW217" s="180"/>
      <c r="CX217" s="180"/>
      <c r="CY217" s="180"/>
      <c r="CZ217" s="180"/>
      <c r="DA217" s="180"/>
      <c r="DB217" s="180"/>
      <c r="DC217" s="180"/>
      <c r="DD217" s="180"/>
      <c r="DE217" s="180"/>
      <c r="DF217" s="180"/>
      <c r="DG217" s="180"/>
      <c r="DH217" s="180"/>
      <c r="DI217" s="180"/>
      <c r="DJ217" s="180"/>
      <c r="DK217" s="180"/>
      <c r="DL217" s="180"/>
      <c r="DM217" s="180"/>
      <c r="DN217" s="180"/>
      <c r="DO217" s="180"/>
      <c r="DP217" s="180"/>
      <c r="DQ217" s="180"/>
      <c r="DR217" s="180"/>
      <c r="DS217" s="180"/>
      <c r="DT217" s="180"/>
      <c r="DU217" s="180"/>
      <c r="DV217" s="180"/>
      <c r="DW217" s="180"/>
      <c r="DX217" s="180"/>
      <c r="DY217" s="180"/>
      <c r="DZ217" s="180"/>
      <c r="EA217" s="180"/>
      <c r="EB217" s="180"/>
      <c r="EC217" s="180"/>
      <c r="ED217" s="180"/>
      <c r="EE217" s="180"/>
      <c r="EF217" s="180"/>
      <c r="EG217" s="180"/>
      <c r="EH217" s="180"/>
      <c r="EI217" s="180"/>
      <c r="EJ217" s="180"/>
    </row>
    <row r="218" spans="1:140" x14ac:dyDescent="0.35">
      <c r="A218" s="180"/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  <c r="AS218" s="180"/>
      <c r="AT218" s="180"/>
      <c r="AU218" s="180"/>
      <c r="AV218" s="180"/>
      <c r="AW218" s="180"/>
      <c r="AX218" s="180"/>
      <c r="AY218" s="180"/>
      <c r="AZ218" s="180"/>
      <c r="BA218" s="180"/>
      <c r="BB218" s="180"/>
      <c r="BC218" s="180"/>
      <c r="BD218" s="180"/>
      <c r="BE218" s="180"/>
      <c r="BF218" s="180"/>
      <c r="BG218" s="180"/>
      <c r="BH218" s="180"/>
      <c r="BI218" s="180"/>
      <c r="BJ218" s="180"/>
      <c r="BK218" s="180"/>
      <c r="BL218" s="180"/>
      <c r="BM218" s="180"/>
      <c r="BN218" s="180"/>
      <c r="BO218" s="180"/>
      <c r="BP218" s="180"/>
      <c r="BQ218" s="180"/>
      <c r="BR218" s="180"/>
      <c r="BS218" s="180"/>
      <c r="BT218" s="180"/>
      <c r="BU218" s="180"/>
      <c r="BV218" s="180"/>
      <c r="BW218" s="180"/>
      <c r="BX218" s="180"/>
      <c r="BY218" s="180"/>
      <c r="BZ218" s="180"/>
      <c r="CA218" s="180"/>
      <c r="CB218" s="180"/>
      <c r="CC218" s="180"/>
      <c r="CD218" s="180"/>
      <c r="CE218" s="180"/>
      <c r="CF218" s="180"/>
      <c r="CG218" s="180"/>
      <c r="CH218" s="180"/>
      <c r="CI218" s="180"/>
      <c r="CJ218" s="180"/>
      <c r="CK218" s="180"/>
      <c r="CL218" s="180"/>
      <c r="CM218" s="180"/>
      <c r="CN218" s="180"/>
      <c r="CO218" s="180"/>
      <c r="CP218" s="180"/>
      <c r="CQ218" s="180"/>
      <c r="CR218" s="180"/>
      <c r="CS218" s="180"/>
      <c r="CT218" s="180"/>
      <c r="CU218" s="180"/>
      <c r="CV218" s="180"/>
      <c r="CW218" s="180"/>
      <c r="CX218" s="180"/>
      <c r="CY218" s="180"/>
      <c r="CZ218" s="180"/>
      <c r="DA218" s="180"/>
      <c r="DB218" s="180"/>
      <c r="DC218" s="180"/>
      <c r="DD218" s="180"/>
      <c r="DE218" s="180"/>
      <c r="DF218" s="180"/>
      <c r="DG218" s="180"/>
      <c r="DH218" s="180"/>
      <c r="DI218" s="180"/>
      <c r="DJ218" s="180"/>
      <c r="DK218" s="180"/>
      <c r="DL218" s="180"/>
      <c r="DM218" s="180"/>
      <c r="DN218" s="180"/>
      <c r="DO218" s="180"/>
      <c r="DP218" s="180"/>
      <c r="DQ218" s="180"/>
      <c r="DR218" s="180"/>
      <c r="DS218" s="180"/>
      <c r="DT218" s="180"/>
      <c r="DU218" s="180"/>
      <c r="DV218" s="180"/>
      <c r="DW218" s="180"/>
      <c r="DX218" s="180"/>
      <c r="DY218" s="180"/>
      <c r="DZ218" s="180"/>
      <c r="EA218" s="180"/>
      <c r="EB218" s="180"/>
      <c r="EC218" s="180"/>
      <c r="ED218" s="180"/>
      <c r="EE218" s="180"/>
      <c r="EF218" s="180"/>
      <c r="EG218" s="180"/>
      <c r="EH218" s="180"/>
      <c r="EI218" s="180"/>
      <c r="EJ218" s="180"/>
    </row>
    <row r="219" spans="1:140" s="33" customFormat="1" x14ac:dyDescent="0.35">
      <c r="A219" s="180"/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  <c r="X219" s="180"/>
      <c r="Y219" s="18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  <c r="AS219" s="180"/>
      <c r="AT219" s="180"/>
      <c r="AU219" s="180"/>
      <c r="AV219" s="180"/>
      <c r="AW219" s="180"/>
      <c r="AX219" s="180"/>
      <c r="AY219" s="180"/>
      <c r="AZ219" s="180"/>
      <c r="BA219" s="180"/>
      <c r="BB219" s="180"/>
      <c r="BC219" s="180"/>
      <c r="BD219" s="180"/>
      <c r="BE219" s="180"/>
      <c r="BF219" s="180"/>
      <c r="BG219" s="180"/>
      <c r="BH219" s="180"/>
      <c r="BI219" s="180"/>
      <c r="BJ219" s="180"/>
      <c r="BK219" s="180"/>
      <c r="BL219" s="180"/>
      <c r="BM219" s="180"/>
      <c r="BN219" s="180"/>
      <c r="BO219" s="180"/>
      <c r="BP219" s="180"/>
      <c r="BQ219" s="180"/>
      <c r="BR219" s="180"/>
      <c r="BS219" s="180"/>
      <c r="BT219" s="180"/>
      <c r="BU219" s="180"/>
      <c r="BV219" s="180"/>
      <c r="BW219" s="180"/>
      <c r="BX219" s="180"/>
      <c r="BY219" s="180"/>
      <c r="BZ219" s="180"/>
      <c r="CA219" s="180"/>
      <c r="CB219" s="180"/>
      <c r="CC219" s="180"/>
      <c r="CD219" s="180"/>
      <c r="CE219" s="180"/>
      <c r="CF219" s="180"/>
      <c r="CG219" s="180"/>
      <c r="CH219" s="180"/>
      <c r="CI219" s="180"/>
      <c r="CJ219" s="180"/>
      <c r="CK219" s="180"/>
      <c r="CL219" s="180"/>
      <c r="CM219" s="180"/>
      <c r="CN219" s="180"/>
      <c r="CO219" s="180"/>
      <c r="CP219" s="180"/>
      <c r="CQ219" s="180"/>
      <c r="CR219" s="180"/>
      <c r="CS219" s="180"/>
      <c r="CT219" s="180"/>
      <c r="CU219" s="180"/>
      <c r="CV219" s="180"/>
      <c r="CW219" s="180"/>
      <c r="CX219" s="180"/>
      <c r="CY219" s="180"/>
      <c r="CZ219" s="180"/>
      <c r="DA219" s="180"/>
      <c r="DB219" s="180"/>
      <c r="DC219" s="180"/>
      <c r="DD219" s="180"/>
      <c r="DE219" s="180"/>
      <c r="DF219" s="180"/>
      <c r="DG219" s="180"/>
      <c r="DH219" s="180"/>
      <c r="DI219" s="180"/>
      <c r="DJ219" s="180"/>
      <c r="DK219" s="180"/>
      <c r="DL219" s="180"/>
      <c r="DM219" s="180"/>
      <c r="DN219" s="180"/>
      <c r="DO219" s="180"/>
      <c r="DP219" s="180"/>
      <c r="DQ219" s="180"/>
      <c r="DR219" s="180"/>
      <c r="DS219" s="180"/>
      <c r="DT219" s="180"/>
      <c r="DU219" s="180"/>
      <c r="DV219" s="180"/>
      <c r="DW219" s="180"/>
      <c r="DX219" s="180"/>
      <c r="DY219" s="180"/>
      <c r="DZ219" s="180"/>
      <c r="EA219" s="180"/>
      <c r="EB219" s="180"/>
      <c r="EC219" s="180"/>
      <c r="ED219" s="180"/>
      <c r="EE219" s="180"/>
      <c r="EF219" s="180"/>
      <c r="EG219" s="180"/>
      <c r="EH219" s="180"/>
      <c r="EI219" s="180"/>
      <c r="EJ219" s="180"/>
    </row>
    <row r="220" spans="1:140" s="33" customFormat="1" x14ac:dyDescent="0.35">
      <c r="A220" s="180"/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  <c r="AS220" s="180"/>
      <c r="AT220" s="180"/>
      <c r="AU220" s="180"/>
      <c r="AV220" s="180"/>
      <c r="AW220" s="180"/>
      <c r="AX220" s="180"/>
      <c r="AY220" s="180"/>
      <c r="AZ220" s="180"/>
      <c r="BA220" s="180"/>
      <c r="BB220" s="180"/>
      <c r="BC220" s="180"/>
      <c r="BD220" s="180"/>
      <c r="BE220" s="180"/>
      <c r="BF220" s="180"/>
      <c r="BG220" s="180"/>
      <c r="BH220" s="180"/>
      <c r="BI220" s="180"/>
      <c r="BJ220" s="180"/>
      <c r="BK220" s="180"/>
      <c r="BL220" s="180"/>
      <c r="BM220" s="180"/>
      <c r="BN220" s="180"/>
      <c r="BO220" s="180"/>
      <c r="BP220" s="180"/>
      <c r="BQ220" s="180"/>
      <c r="BR220" s="180"/>
      <c r="BS220" s="180"/>
      <c r="BT220" s="180"/>
      <c r="BU220" s="180"/>
      <c r="BV220" s="180"/>
      <c r="BW220" s="180"/>
      <c r="BX220" s="180"/>
      <c r="BY220" s="180"/>
      <c r="BZ220" s="180"/>
      <c r="CA220" s="180"/>
      <c r="CB220" s="180"/>
      <c r="CC220" s="180"/>
      <c r="CD220" s="180"/>
      <c r="CE220" s="180"/>
      <c r="CF220" s="180"/>
      <c r="CG220" s="180"/>
      <c r="CH220" s="180"/>
      <c r="CI220" s="180"/>
      <c r="CJ220" s="180"/>
      <c r="CK220" s="180"/>
      <c r="CL220" s="180"/>
      <c r="CM220" s="180"/>
      <c r="CN220" s="180"/>
      <c r="CO220" s="180"/>
      <c r="CP220" s="180"/>
      <c r="CQ220" s="180"/>
      <c r="CR220" s="180"/>
      <c r="CS220" s="180"/>
      <c r="CT220" s="180"/>
      <c r="CU220" s="180"/>
      <c r="CV220" s="180"/>
      <c r="CW220" s="180"/>
      <c r="CX220" s="180"/>
      <c r="CY220" s="180"/>
      <c r="CZ220" s="180"/>
      <c r="DA220" s="180"/>
      <c r="DB220" s="180"/>
      <c r="DC220" s="180"/>
      <c r="DD220" s="180"/>
      <c r="DE220" s="180"/>
      <c r="DF220" s="180"/>
      <c r="DG220" s="180"/>
      <c r="DH220" s="180"/>
      <c r="DI220" s="180"/>
      <c r="DJ220" s="180"/>
      <c r="DK220" s="180"/>
      <c r="DL220" s="180"/>
      <c r="DM220" s="180"/>
      <c r="DN220" s="180"/>
      <c r="DO220" s="180"/>
      <c r="DP220" s="180"/>
      <c r="DQ220" s="180"/>
      <c r="DR220" s="180"/>
      <c r="DS220" s="180"/>
      <c r="DT220" s="180"/>
      <c r="DU220" s="180"/>
      <c r="DV220" s="180"/>
      <c r="DW220" s="180"/>
      <c r="DX220" s="180"/>
      <c r="DY220" s="180"/>
      <c r="DZ220" s="180"/>
      <c r="EA220" s="180"/>
      <c r="EB220" s="180"/>
      <c r="EC220" s="180"/>
      <c r="ED220" s="180"/>
      <c r="EE220" s="180"/>
      <c r="EF220" s="180"/>
      <c r="EG220" s="180"/>
      <c r="EH220" s="180"/>
      <c r="EI220" s="180"/>
      <c r="EJ220" s="180"/>
    </row>
    <row r="221" spans="1:140" s="33" customFormat="1" x14ac:dyDescent="0.35">
      <c r="A221" s="180"/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  <c r="Y221" s="180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  <c r="AS221" s="180"/>
      <c r="AT221" s="180"/>
      <c r="AU221" s="180"/>
      <c r="AV221" s="180"/>
      <c r="AW221" s="180"/>
      <c r="AX221" s="180"/>
      <c r="AY221" s="180"/>
      <c r="AZ221" s="180"/>
      <c r="BA221" s="180"/>
      <c r="BB221" s="180"/>
      <c r="BC221" s="180"/>
      <c r="BD221" s="180"/>
      <c r="BE221" s="180"/>
      <c r="BF221" s="180"/>
      <c r="BG221" s="180"/>
      <c r="BH221" s="180"/>
      <c r="BI221" s="180"/>
      <c r="BJ221" s="180"/>
      <c r="BK221" s="180"/>
      <c r="BL221" s="180"/>
      <c r="BM221" s="180"/>
      <c r="BN221" s="180"/>
      <c r="BO221" s="180"/>
      <c r="BP221" s="180"/>
      <c r="BQ221" s="180"/>
      <c r="BR221" s="180"/>
      <c r="BS221" s="180"/>
      <c r="BT221" s="180"/>
      <c r="BU221" s="180"/>
      <c r="BV221" s="180"/>
      <c r="BW221" s="180"/>
      <c r="BX221" s="180"/>
      <c r="BY221" s="180"/>
      <c r="BZ221" s="180"/>
      <c r="CA221" s="180"/>
      <c r="CB221" s="180"/>
      <c r="CC221" s="180"/>
      <c r="CD221" s="180"/>
      <c r="CE221" s="180"/>
      <c r="CF221" s="180"/>
      <c r="CG221" s="180"/>
      <c r="CH221" s="180"/>
      <c r="CI221" s="180"/>
      <c r="CJ221" s="180"/>
      <c r="CK221" s="180"/>
      <c r="CL221" s="180"/>
      <c r="CM221" s="180"/>
      <c r="CN221" s="180"/>
      <c r="CO221" s="180"/>
      <c r="CP221" s="180"/>
      <c r="CQ221" s="180"/>
      <c r="CR221" s="180"/>
      <c r="CS221" s="180"/>
      <c r="CT221" s="180"/>
      <c r="CU221" s="180"/>
      <c r="CV221" s="180"/>
      <c r="CW221" s="180"/>
      <c r="CX221" s="180"/>
      <c r="CY221" s="180"/>
      <c r="CZ221" s="180"/>
      <c r="DA221" s="180"/>
      <c r="DB221" s="180"/>
      <c r="DC221" s="180"/>
      <c r="DD221" s="180"/>
      <c r="DE221" s="180"/>
      <c r="DF221" s="180"/>
      <c r="DG221" s="180"/>
      <c r="DH221" s="180"/>
      <c r="DI221" s="180"/>
      <c r="DJ221" s="180"/>
      <c r="DK221" s="180"/>
      <c r="DL221" s="180"/>
      <c r="DM221" s="180"/>
      <c r="DN221" s="180"/>
      <c r="DO221" s="180"/>
      <c r="DP221" s="180"/>
      <c r="DQ221" s="180"/>
      <c r="DR221" s="180"/>
      <c r="DS221" s="180"/>
      <c r="DT221" s="180"/>
      <c r="DU221" s="180"/>
      <c r="DV221" s="180"/>
      <c r="DW221" s="180"/>
      <c r="DX221" s="180"/>
      <c r="DY221" s="180"/>
      <c r="DZ221" s="180"/>
      <c r="EA221" s="180"/>
      <c r="EB221" s="180"/>
      <c r="EC221" s="180"/>
      <c r="ED221" s="180"/>
      <c r="EE221" s="180"/>
      <c r="EF221" s="180"/>
      <c r="EG221" s="180"/>
      <c r="EH221" s="180"/>
      <c r="EI221" s="180"/>
      <c r="EJ221" s="180"/>
    </row>
    <row r="222" spans="1:140" s="33" customFormat="1" x14ac:dyDescent="0.35">
      <c r="A222" s="180"/>
      <c r="B222" s="180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80"/>
      <c r="W222" s="180"/>
      <c r="X222" s="180"/>
      <c r="Y222" s="180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  <c r="AS222" s="180"/>
      <c r="AT222" s="180"/>
      <c r="AU222" s="180"/>
      <c r="AV222" s="180"/>
      <c r="AW222" s="180"/>
      <c r="AX222" s="180"/>
      <c r="AY222" s="180"/>
      <c r="AZ222" s="180"/>
      <c r="BA222" s="180"/>
      <c r="BB222" s="180"/>
      <c r="BC222" s="180"/>
      <c r="BD222" s="180"/>
      <c r="BE222" s="180"/>
      <c r="BF222" s="180"/>
      <c r="BG222" s="180"/>
      <c r="BH222" s="180"/>
      <c r="BI222" s="180"/>
      <c r="BJ222" s="180"/>
      <c r="BK222" s="180"/>
      <c r="BL222" s="180"/>
      <c r="BM222" s="180"/>
      <c r="BN222" s="180"/>
      <c r="BO222" s="180"/>
      <c r="BP222" s="180"/>
      <c r="BQ222" s="180"/>
      <c r="BR222" s="180"/>
      <c r="BS222" s="180"/>
      <c r="BT222" s="180"/>
      <c r="BU222" s="180"/>
      <c r="BV222" s="180"/>
      <c r="BW222" s="180"/>
      <c r="BX222" s="180"/>
      <c r="BY222" s="180"/>
      <c r="BZ222" s="180"/>
      <c r="CA222" s="180"/>
      <c r="CB222" s="180"/>
      <c r="CC222" s="180"/>
      <c r="CD222" s="180"/>
      <c r="CE222" s="180"/>
      <c r="CF222" s="180"/>
      <c r="CG222" s="180"/>
      <c r="CH222" s="180"/>
      <c r="CI222" s="180"/>
      <c r="CJ222" s="180"/>
      <c r="CK222" s="180"/>
      <c r="CL222" s="180"/>
      <c r="CM222" s="180"/>
      <c r="CN222" s="180"/>
      <c r="CO222" s="180"/>
      <c r="CP222" s="180"/>
      <c r="CQ222" s="180"/>
      <c r="CR222" s="180"/>
      <c r="CS222" s="180"/>
      <c r="CT222" s="180"/>
      <c r="CU222" s="180"/>
      <c r="CV222" s="180"/>
      <c r="CW222" s="180"/>
      <c r="CX222" s="180"/>
      <c r="CY222" s="180"/>
      <c r="CZ222" s="180"/>
      <c r="DA222" s="180"/>
      <c r="DB222" s="180"/>
      <c r="DC222" s="180"/>
      <c r="DD222" s="180"/>
      <c r="DE222" s="180"/>
      <c r="DF222" s="180"/>
      <c r="DG222" s="180"/>
      <c r="DH222" s="180"/>
      <c r="DI222" s="180"/>
      <c r="DJ222" s="180"/>
      <c r="DK222" s="180"/>
      <c r="DL222" s="180"/>
      <c r="DM222" s="180"/>
      <c r="DN222" s="180"/>
      <c r="DO222" s="180"/>
      <c r="DP222" s="180"/>
      <c r="DQ222" s="180"/>
      <c r="DR222" s="180"/>
      <c r="DS222" s="180"/>
      <c r="DT222" s="180"/>
      <c r="DU222" s="180"/>
      <c r="DV222" s="180"/>
      <c r="DW222" s="180"/>
      <c r="DX222" s="180"/>
      <c r="DY222" s="180"/>
      <c r="DZ222" s="180"/>
      <c r="EA222" s="180"/>
      <c r="EB222" s="180"/>
      <c r="EC222" s="180"/>
      <c r="ED222" s="180"/>
      <c r="EE222" s="180"/>
      <c r="EF222" s="180"/>
      <c r="EG222" s="180"/>
      <c r="EH222" s="180"/>
      <c r="EI222" s="180"/>
      <c r="EJ222" s="180"/>
    </row>
    <row r="223" spans="1:140" x14ac:dyDescent="0.35">
      <c r="A223" s="180"/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0"/>
      <c r="X223" s="180"/>
      <c r="Y223" s="180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  <c r="AS223" s="180"/>
      <c r="AT223" s="180"/>
      <c r="AU223" s="180"/>
      <c r="AV223" s="180"/>
      <c r="AW223" s="180"/>
      <c r="AX223" s="180"/>
      <c r="AY223" s="180"/>
      <c r="AZ223" s="180"/>
      <c r="BA223" s="180"/>
      <c r="BB223" s="180"/>
      <c r="BC223" s="180"/>
      <c r="BD223" s="180"/>
      <c r="BE223" s="180"/>
      <c r="BF223" s="180"/>
      <c r="BG223" s="180"/>
      <c r="BH223" s="180"/>
      <c r="BI223" s="180"/>
      <c r="BJ223" s="180"/>
      <c r="BK223" s="180"/>
      <c r="BL223" s="180"/>
      <c r="BM223" s="180"/>
      <c r="BN223" s="180"/>
      <c r="BO223" s="180"/>
      <c r="BP223" s="180"/>
      <c r="BQ223" s="180"/>
      <c r="BR223" s="180"/>
      <c r="BS223" s="180"/>
      <c r="BT223" s="180"/>
      <c r="BU223" s="180"/>
      <c r="BV223" s="180"/>
      <c r="BW223" s="180"/>
      <c r="BX223" s="180"/>
      <c r="BY223" s="180"/>
      <c r="BZ223" s="180"/>
      <c r="CA223" s="180"/>
      <c r="CB223" s="180"/>
      <c r="CC223" s="180"/>
      <c r="CD223" s="180"/>
      <c r="CE223" s="180"/>
      <c r="CF223" s="180"/>
      <c r="CG223" s="180"/>
      <c r="CH223" s="180"/>
      <c r="CI223" s="180"/>
      <c r="CJ223" s="180"/>
      <c r="CK223" s="180"/>
      <c r="CL223" s="180"/>
      <c r="CM223" s="180"/>
      <c r="CN223" s="180"/>
      <c r="CO223" s="180"/>
      <c r="CP223" s="180"/>
      <c r="CQ223" s="180"/>
      <c r="CR223" s="180"/>
      <c r="CS223" s="180"/>
      <c r="CT223" s="180"/>
      <c r="CU223" s="180"/>
      <c r="CV223" s="180"/>
      <c r="CW223" s="180"/>
      <c r="CX223" s="180"/>
      <c r="CY223" s="180"/>
      <c r="CZ223" s="180"/>
      <c r="DA223" s="180"/>
      <c r="DB223" s="180"/>
      <c r="DC223" s="180"/>
      <c r="DD223" s="180"/>
      <c r="DE223" s="180"/>
      <c r="DF223" s="180"/>
      <c r="DG223" s="180"/>
      <c r="DH223" s="180"/>
      <c r="DI223" s="180"/>
      <c r="DJ223" s="180"/>
      <c r="DK223" s="180"/>
      <c r="DL223" s="180"/>
      <c r="DM223" s="180"/>
      <c r="DN223" s="180"/>
      <c r="DO223" s="180"/>
      <c r="DP223" s="180"/>
      <c r="DQ223" s="180"/>
      <c r="DR223" s="180"/>
      <c r="DS223" s="180"/>
      <c r="DT223" s="180"/>
      <c r="DU223" s="180"/>
      <c r="DV223" s="180"/>
      <c r="DW223" s="180"/>
      <c r="DX223" s="180"/>
      <c r="DY223" s="180"/>
      <c r="DZ223" s="180"/>
      <c r="EA223" s="180"/>
      <c r="EB223" s="180"/>
      <c r="EC223" s="180"/>
      <c r="ED223" s="180"/>
      <c r="EE223" s="180"/>
      <c r="EF223" s="180"/>
      <c r="EG223" s="180"/>
      <c r="EH223" s="180"/>
      <c r="EI223" s="180"/>
      <c r="EJ223" s="180"/>
    </row>
    <row r="224" spans="1:140" x14ac:dyDescent="0.35">
      <c r="A224" s="180"/>
      <c r="B224" s="180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80"/>
      <c r="W224" s="180"/>
      <c r="X224" s="180"/>
      <c r="Y224" s="180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  <c r="AS224" s="180"/>
      <c r="AT224" s="180"/>
      <c r="AU224" s="180"/>
      <c r="AV224" s="180"/>
      <c r="AW224" s="180"/>
      <c r="AX224" s="180"/>
      <c r="AY224" s="180"/>
      <c r="AZ224" s="180"/>
      <c r="BA224" s="180"/>
      <c r="BB224" s="180"/>
      <c r="BC224" s="180"/>
      <c r="BD224" s="180"/>
      <c r="BE224" s="180"/>
      <c r="BF224" s="180"/>
      <c r="BG224" s="180"/>
      <c r="BH224" s="180"/>
      <c r="BI224" s="180"/>
      <c r="BJ224" s="180"/>
      <c r="BK224" s="180"/>
      <c r="BL224" s="180"/>
      <c r="BM224" s="180"/>
      <c r="BN224" s="180"/>
      <c r="BO224" s="180"/>
      <c r="BP224" s="180"/>
      <c r="BQ224" s="180"/>
      <c r="BR224" s="180"/>
      <c r="BS224" s="180"/>
      <c r="BT224" s="180"/>
      <c r="BU224" s="180"/>
      <c r="BV224" s="180"/>
      <c r="BW224" s="180"/>
      <c r="BX224" s="180"/>
      <c r="BY224" s="180"/>
      <c r="BZ224" s="180"/>
      <c r="CA224" s="180"/>
      <c r="CB224" s="180"/>
      <c r="CC224" s="180"/>
      <c r="CD224" s="180"/>
      <c r="CE224" s="180"/>
      <c r="CF224" s="180"/>
      <c r="CG224" s="180"/>
      <c r="CH224" s="180"/>
      <c r="CI224" s="180"/>
      <c r="CJ224" s="180"/>
      <c r="CK224" s="180"/>
      <c r="CL224" s="180"/>
      <c r="CM224" s="180"/>
      <c r="CN224" s="180"/>
      <c r="CO224" s="180"/>
      <c r="CP224" s="180"/>
      <c r="CQ224" s="180"/>
      <c r="CR224" s="180"/>
      <c r="CS224" s="180"/>
      <c r="CT224" s="180"/>
      <c r="CU224" s="180"/>
      <c r="CV224" s="180"/>
      <c r="CW224" s="180"/>
      <c r="CX224" s="180"/>
      <c r="CY224" s="180"/>
      <c r="CZ224" s="180"/>
      <c r="DA224" s="180"/>
      <c r="DB224" s="180"/>
      <c r="DC224" s="180"/>
      <c r="DD224" s="180"/>
      <c r="DE224" s="180"/>
      <c r="DF224" s="180"/>
      <c r="DG224" s="180"/>
      <c r="DH224" s="180"/>
      <c r="DI224" s="180"/>
      <c r="DJ224" s="180"/>
      <c r="DK224" s="180"/>
      <c r="DL224" s="180"/>
      <c r="DM224" s="180"/>
      <c r="DN224" s="180"/>
      <c r="DO224" s="180"/>
      <c r="DP224" s="180"/>
      <c r="DQ224" s="180"/>
      <c r="DR224" s="180"/>
      <c r="DS224" s="180"/>
      <c r="DT224" s="180"/>
      <c r="DU224" s="180"/>
      <c r="DV224" s="180"/>
      <c r="DW224" s="180"/>
      <c r="DX224" s="180"/>
      <c r="DY224" s="180"/>
      <c r="DZ224" s="180"/>
      <c r="EA224" s="180"/>
      <c r="EB224" s="180"/>
      <c r="EC224" s="180"/>
      <c r="ED224" s="180"/>
      <c r="EE224" s="180"/>
      <c r="EF224" s="180"/>
      <c r="EG224" s="180"/>
      <c r="EH224" s="180"/>
      <c r="EI224" s="180"/>
      <c r="EJ224" s="180"/>
    </row>
    <row r="225" spans="1:140" x14ac:dyDescent="0.35">
      <c r="A225" s="180"/>
      <c r="B225" s="180"/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  <c r="X225" s="180"/>
      <c r="Y225" s="180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  <c r="AS225" s="180"/>
      <c r="AT225" s="180"/>
      <c r="AU225" s="180"/>
      <c r="AV225" s="180"/>
      <c r="AW225" s="180"/>
      <c r="AX225" s="180"/>
      <c r="AY225" s="180"/>
      <c r="AZ225" s="180"/>
      <c r="BA225" s="180"/>
      <c r="BB225" s="180"/>
      <c r="BC225" s="180"/>
      <c r="BD225" s="180"/>
      <c r="BE225" s="180"/>
      <c r="BF225" s="180"/>
      <c r="BG225" s="180"/>
      <c r="BH225" s="180"/>
      <c r="BI225" s="180"/>
      <c r="BJ225" s="180"/>
      <c r="BK225" s="180"/>
      <c r="BL225" s="180"/>
      <c r="BM225" s="180"/>
      <c r="BN225" s="180"/>
      <c r="BO225" s="180"/>
      <c r="BP225" s="180"/>
      <c r="BQ225" s="180"/>
      <c r="BR225" s="180"/>
      <c r="BS225" s="180"/>
      <c r="BT225" s="180"/>
      <c r="BU225" s="180"/>
      <c r="BV225" s="180"/>
      <c r="BW225" s="180"/>
      <c r="BX225" s="180"/>
      <c r="BY225" s="180"/>
      <c r="BZ225" s="180"/>
      <c r="CA225" s="180"/>
      <c r="CB225" s="180"/>
      <c r="CC225" s="180"/>
      <c r="CD225" s="180"/>
      <c r="CE225" s="180"/>
      <c r="CF225" s="180"/>
      <c r="CG225" s="180"/>
      <c r="CH225" s="180"/>
      <c r="CI225" s="180"/>
      <c r="CJ225" s="180"/>
      <c r="CK225" s="180"/>
      <c r="CL225" s="180"/>
      <c r="CM225" s="180"/>
      <c r="CN225" s="180"/>
      <c r="CO225" s="180"/>
      <c r="CP225" s="180"/>
      <c r="CQ225" s="180"/>
      <c r="CR225" s="180"/>
      <c r="CS225" s="180"/>
      <c r="CT225" s="180"/>
      <c r="CU225" s="180"/>
      <c r="CV225" s="180"/>
      <c r="CW225" s="180"/>
      <c r="CX225" s="180"/>
      <c r="CY225" s="180"/>
      <c r="CZ225" s="180"/>
      <c r="DA225" s="180"/>
      <c r="DB225" s="180"/>
      <c r="DC225" s="180"/>
      <c r="DD225" s="180"/>
      <c r="DE225" s="180"/>
      <c r="DF225" s="180"/>
      <c r="DG225" s="180"/>
      <c r="DH225" s="180"/>
      <c r="DI225" s="180"/>
      <c r="DJ225" s="180"/>
      <c r="DK225" s="180"/>
      <c r="DL225" s="180"/>
      <c r="DM225" s="180"/>
      <c r="DN225" s="180"/>
      <c r="DO225" s="180"/>
      <c r="DP225" s="180"/>
      <c r="DQ225" s="180"/>
      <c r="DR225" s="180"/>
      <c r="DS225" s="180"/>
      <c r="DT225" s="180"/>
      <c r="DU225" s="180"/>
      <c r="DV225" s="180"/>
      <c r="DW225" s="180"/>
      <c r="DX225" s="180"/>
      <c r="DY225" s="180"/>
      <c r="DZ225" s="180"/>
      <c r="EA225" s="180"/>
      <c r="EB225" s="180"/>
      <c r="EC225" s="180"/>
      <c r="ED225" s="180"/>
      <c r="EE225" s="180"/>
      <c r="EF225" s="180"/>
      <c r="EG225" s="180"/>
      <c r="EH225" s="180"/>
      <c r="EI225" s="180"/>
      <c r="EJ225" s="180"/>
    </row>
    <row r="226" spans="1:140" x14ac:dyDescent="0.35">
      <c r="A226" s="180"/>
      <c r="B226" s="180"/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0"/>
      <c r="T226" s="180"/>
      <c r="U226" s="180"/>
      <c r="V226" s="180"/>
      <c r="W226" s="180"/>
      <c r="X226" s="180"/>
      <c r="Y226" s="180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  <c r="AS226" s="180"/>
      <c r="AT226" s="180"/>
      <c r="AU226" s="180"/>
      <c r="AV226" s="180"/>
      <c r="AW226" s="180"/>
      <c r="AX226" s="180"/>
      <c r="AY226" s="180"/>
      <c r="AZ226" s="180"/>
      <c r="BA226" s="180"/>
      <c r="BB226" s="180"/>
      <c r="BC226" s="180"/>
      <c r="BD226" s="180"/>
      <c r="BE226" s="180"/>
      <c r="BF226" s="180"/>
      <c r="BG226" s="180"/>
      <c r="BH226" s="180"/>
      <c r="BI226" s="180"/>
      <c r="BJ226" s="180"/>
      <c r="BK226" s="180"/>
      <c r="BL226" s="180"/>
      <c r="BM226" s="180"/>
      <c r="BN226" s="180"/>
      <c r="BO226" s="180"/>
      <c r="BP226" s="180"/>
      <c r="BQ226" s="180"/>
      <c r="BR226" s="180"/>
      <c r="BS226" s="180"/>
      <c r="BT226" s="180"/>
      <c r="BU226" s="180"/>
      <c r="BV226" s="180"/>
      <c r="BW226" s="180"/>
      <c r="BX226" s="180"/>
      <c r="BY226" s="180"/>
      <c r="BZ226" s="180"/>
      <c r="CA226" s="180"/>
      <c r="CB226" s="180"/>
      <c r="CC226" s="180"/>
      <c r="CD226" s="180"/>
      <c r="CE226" s="180"/>
      <c r="CF226" s="180"/>
      <c r="CG226" s="180"/>
      <c r="CH226" s="180"/>
      <c r="CI226" s="180"/>
      <c r="CJ226" s="180"/>
      <c r="CK226" s="180"/>
      <c r="CL226" s="180"/>
      <c r="CM226" s="180"/>
      <c r="CN226" s="180"/>
      <c r="CO226" s="180"/>
      <c r="CP226" s="180"/>
      <c r="CQ226" s="180"/>
      <c r="CR226" s="180"/>
      <c r="CS226" s="180"/>
      <c r="CT226" s="180"/>
      <c r="CU226" s="180"/>
      <c r="CV226" s="180"/>
      <c r="CW226" s="180"/>
      <c r="CX226" s="180"/>
      <c r="CY226" s="180"/>
      <c r="CZ226" s="180"/>
      <c r="DA226" s="180"/>
      <c r="DB226" s="180"/>
      <c r="DC226" s="180"/>
      <c r="DD226" s="180"/>
      <c r="DE226" s="180"/>
      <c r="DF226" s="180"/>
      <c r="DG226" s="180"/>
      <c r="DH226" s="180"/>
      <c r="DI226" s="180"/>
      <c r="DJ226" s="180"/>
      <c r="DK226" s="180"/>
      <c r="DL226" s="180"/>
      <c r="DM226" s="180"/>
      <c r="DN226" s="180"/>
      <c r="DO226" s="180"/>
      <c r="DP226" s="180"/>
      <c r="DQ226" s="180"/>
      <c r="DR226" s="180"/>
      <c r="DS226" s="180"/>
      <c r="DT226" s="180"/>
      <c r="DU226" s="180"/>
      <c r="DV226" s="180"/>
      <c r="DW226" s="180"/>
      <c r="DX226" s="180"/>
      <c r="DY226" s="180"/>
      <c r="DZ226" s="180"/>
      <c r="EA226" s="180"/>
      <c r="EB226" s="180"/>
      <c r="EC226" s="180"/>
      <c r="ED226" s="180"/>
      <c r="EE226" s="180"/>
      <c r="EF226" s="180"/>
      <c r="EG226" s="180"/>
      <c r="EH226" s="180"/>
      <c r="EI226" s="180"/>
      <c r="EJ226" s="180"/>
    </row>
    <row r="227" spans="1:140" x14ac:dyDescent="0.35">
      <c r="A227" s="180"/>
      <c r="B227" s="180"/>
      <c r="C227" s="180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  <c r="AS227" s="180"/>
      <c r="AT227" s="180"/>
      <c r="AU227" s="180"/>
      <c r="AV227" s="180"/>
      <c r="AW227" s="180"/>
      <c r="AX227" s="180"/>
      <c r="AY227" s="180"/>
      <c r="AZ227" s="180"/>
      <c r="BA227" s="180"/>
      <c r="BB227" s="180"/>
      <c r="BC227" s="180"/>
      <c r="BD227" s="180"/>
      <c r="BE227" s="180"/>
      <c r="BF227" s="180"/>
      <c r="BG227" s="180"/>
      <c r="BH227" s="180"/>
      <c r="BI227" s="180"/>
      <c r="BJ227" s="180"/>
      <c r="BK227" s="180"/>
      <c r="BL227" s="180"/>
      <c r="BM227" s="180"/>
      <c r="BN227" s="180"/>
      <c r="BO227" s="180"/>
      <c r="BP227" s="180"/>
      <c r="BQ227" s="180"/>
      <c r="BR227" s="180"/>
      <c r="BS227" s="180"/>
      <c r="BT227" s="180"/>
      <c r="BU227" s="180"/>
      <c r="BV227" s="180"/>
      <c r="BW227" s="180"/>
      <c r="BX227" s="180"/>
      <c r="BY227" s="180"/>
      <c r="BZ227" s="180"/>
      <c r="CA227" s="180"/>
      <c r="CB227" s="180"/>
      <c r="CC227" s="180"/>
      <c r="CD227" s="180"/>
      <c r="CE227" s="180"/>
      <c r="CF227" s="180"/>
      <c r="CG227" s="180"/>
      <c r="CH227" s="180"/>
      <c r="CI227" s="180"/>
      <c r="CJ227" s="180"/>
      <c r="CK227" s="180"/>
      <c r="CL227" s="180"/>
      <c r="CM227" s="180"/>
      <c r="CN227" s="180"/>
      <c r="CO227" s="180"/>
      <c r="CP227" s="180"/>
      <c r="CQ227" s="180"/>
      <c r="CR227" s="180"/>
      <c r="CS227" s="180"/>
      <c r="CT227" s="180"/>
      <c r="CU227" s="180"/>
      <c r="CV227" s="180"/>
      <c r="CW227" s="180"/>
      <c r="CX227" s="180"/>
      <c r="CY227" s="180"/>
      <c r="CZ227" s="180"/>
      <c r="DA227" s="180"/>
      <c r="DB227" s="180"/>
      <c r="DC227" s="180"/>
      <c r="DD227" s="180"/>
      <c r="DE227" s="180"/>
      <c r="DF227" s="180"/>
      <c r="DG227" s="180"/>
      <c r="DH227" s="180"/>
      <c r="DI227" s="180"/>
      <c r="DJ227" s="180"/>
      <c r="DK227" s="180"/>
      <c r="DL227" s="180"/>
      <c r="DM227" s="180"/>
      <c r="DN227" s="180"/>
      <c r="DO227" s="180"/>
      <c r="DP227" s="180"/>
      <c r="DQ227" s="180"/>
      <c r="DR227" s="180"/>
      <c r="DS227" s="180"/>
      <c r="DT227" s="180"/>
      <c r="DU227" s="180"/>
      <c r="DV227" s="180"/>
      <c r="DW227" s="180"/>
      <c r="DX227" s="180"/>
      <c r="DY227" s="180"/>
      <c r="DZ227" s="180"/>
      <c r="EA227" s="180"/>
      <c r="EB227" s="180"/>
      <c r="EC227" s="180"/>
      <c r="ED227" s="180"/>
      <c r="EE227" s="180"/>
      <c r="EF227" s="180"/>
      <c r="EG227" s="180"/>
      <c r="EH227" s="180"/>
      <c r="EI227" s="180"/>
      <c r="EJ227" s="180"/>
    </row>
    <row r="228" spans="1:140" x14ac:dyDescent="0.35">
      <c r="A228" s="180"/>
      <c r="B228" s="180"/>
      <c r="C228" s="180"/>
      <c r="D228" s="180"/>
      <c r="E228" s="180"/>
      <c r="F228" s="180"/>
      <c r="G228" s="180"/>
      <c r="H228" s="180"/>
      <c r="I228" s="180"/>
      <c r="J228" s="180"/>
      <c r="K228" s="180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  <c r="W228" s="180"/>
      <c r="X228" s="180"/>
      <c r="Y228" s="180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  <c r="AS228" s="180"/>
      <c r="AT228" s="180"/>
      <c r="AU228" s="180"/>
      <c r="AV228" s="180"/>
      <c r="AW228" s="180"/>
      <c r="AX228" s="180"/>
      <c r="AY228" s="180"/>
      <c r="AZ228" s="180"/>
      <c r="BA228" s="180"/>
      <c r="BB228" s="180"/>
      <c r="BC228" s="180"/>
      <c r="BD228" s="180"/>
      <c r="BE228" s="180"/>
      <c r="BF228" s="180"/>
      <c r="BG228" s="180"/>
      <c r="BH228" s="180"/>
      <c r="BI228" s="180"/>
      <c r="BJ228" s="180"/>
      <c r="BK228" s="180"/>
      <c r="BL228" s="180"/>
      <c r="BM228" s="180"/>
      <c r="BN228" s="180"/>
      <c r="BO228" s="180"/>
      <c r="BP228" s="180"/>
      <c r="BQ228" s="180"/>
      <c r="BR228" s="180"/>
      <c r="BS228" s="180"/>
      <c r="BT228" s="180"/>
      <c r="BU228" s="180"/>
      <c r="BV228" s="180"/>
      <c r="BW228" s="180"/>
      <c r="BX228" s="180"/>
      <c r="BY228" s="180"/>
      <c r="BZ228" s="180"/>
      <c r="CA228" s="180"/>
      <c r="CB228" s="180"/>
      <c r="CC228" s="180"/>
      <c r="CD228" s="180"/>
      <c r="CE228" s="180"/>
      <c r="CF228" s="180"/>
      <c r="CG228" s="180"/>
      <c r="CH228" s="180"/>
      <c r="CI228" s="180"/>
      <c r="CJ228" s="180"/>
      <c r="CK228" s="180"/>
      <c r="CL228" s="180"/>
      <c r="CM228" s="180"/>
      <c r="CN228" s="180"/>
      <c r="CO228" s="180"/>
      <c r="CP228" s="180"/>
      <c r="CQ228" s="180"/>
      <c r="CR228" s="180"/>
      <c r="CS228" s="180"/>
      <c r="CT228" s="180"/>
      <c r="CU228" s="180"/>
      <c r="CV228" s="180"/>
      <c r="CW228" s="180"/>
      <c r="CX228" s="180"/>
      <c r="CY228" s="180"/>
      <c r="CZ228" s="180"/>
      <c r="DA228" s="180"/>
      <c r="DB228" s="180"/>
      <c r="DC228" s="180"/>
      <c r="DD228" s="180"/>
      <c r="DE228" s="180"/>
      <c r="DF228" s="180"/>
      <c r="DG228" s="180"/>
      <c r="DH228" s="180"/>
      <c r="DI228" s="180"/>
      <c r="DJ228" s="180"/>
      <c r="DK228" s="180"/>
      <c r="DL228" s="180"/>
      <c r="DM228" s="180"/>
      <c r="DN228" s="180"/>
      <c r="DO228" s="180"/>
      <c r="DP228" s="180"/>
      <c r="DQ228" s="180"/>
      <c r="DR228" s="180"/>
      <c r="DS228" s="180"/>
      <c r="DT228" s="180"/>
      <c r="DU228" s="180"/>
      <c r="DV228" s="180"/>
      <c r="DW228" s="180"/>
      <c r="DX228" s="180"/>
      <c r="DY228" s="180"/>
      <c r="DZ228" s="180"/>
      <c r="EA228" s="180"/>
      <c r="EB228" s="180"/>
      <c r="EC228" s="180"/>
      <c r="ED228" s="180"/>
      <c r="EE228" s="180"/>
      <c r="EF228" s="180"/>
      <c r="EG228" s="180"/>
      <c r="EH228" s="180"/>
      <c r="EI228" s="180"/>
      <c r="EJ228" s="180"/>
    </row>
    <row r="229" spans="1:140" x14ac:dyDescent="0.35">
      <c r="A229" s="180"/>
      <c r="B229" s="180"/>
      <c r="C229" s="180"/>
      <c r="D229" s="180"/>
      <c r="E229" s="180"/>
      <c r="F229" s="180"/>
      <c r="G229" s="180"/>
      <c r="H229" s="180"/>
      <c r="I229" s="180"/>
      <c r="J229" s="180"/>
      <c r="K229" s="180"/>
      <c r="L229" s="180"/>
      <c r="M229" s="180"/>
      <c r="N229" s="180"/>
      <c r="O229" s="180"/>
      <c r="P229" s="180"/>
      <c r="Q229" s="180"/>
      <c r="R229" s="180"/>
      <c r="S229" s="180"/>
      <c r="T229" s="180"/>
      <c r="U229" s="180"/>
      <c r="V229" s="180"/>
      <c r="W229" s="180"/>
      <c r="X229" s="180"/>
      <c r="Y229" s="180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  <c r="AS229" s="180"/>
      <c r="AT229" s="180"/>
      <c r="AU229" s="180"/>
      <c r="AV229" s="180"/>
      <c r="AW229" s="180"/>
      <c r="AX229" s="180"/>
      <c r="AY229" s="180"/>
      <c r="AZ229" s="180"/>
      <c r="BA229" s="180"/>
      <c r="BB229" s="180"/>
      <c r="BC229" s="180"/>
      <c r="BD229" s="180"/>
      <c r="BE229" s="180"/>
      <c r="BF229" s="180"/>
      <c r="BG229" s="180"/>
      <c r="BH229" s="180"/>
      <c r="BI229" s="180"/>
      <c r="BJ229" s="180"/>
      <c r="BK229" s="180"/>
      <c r="BL229" s="180"/>
      <c r="BM229" s="180"/>
      <c r="BN229" s="180"/>
      <c r="BO229" s="180"/>
      <c r="BP229" s="180"/>
      <c r="BQ229" s="180"/>
      <c r="BR229" s="180"/>
      <c r="BS229" s="180"/>
      <c r="BT229" s="180"/>
      <c r="BU229" s="180"/>
      <c r="BV229" s="180"/>
      <c r="BW229" s="180"/>
      <c r="BX229" s="180"/>
      <c r="BY229" s="180"/>
      <c r="BZ229" s="180"/>
      <c r="CA229" s="180"/>
      <c r="CB229" s="180"/>
      <c r="CC229" s="180"/>
      <c r="CD229" s="180"/>
      <c r="CE229" s="180"/>
      <c r="CF229" s="180"/>
      <c r="CG229" s="180"/>
      <c r="CH229" s="180"/>
      <c r="CI229" s="180"/>
      <c r="CJ229" s="180"/>
      <c r="CK229" s="180"/>
      <c r="CL229" s="180"/>
      <c r="CM229" s="180"/>
      <c r="CN229" s="180"/>
      <c r="CO229" s="180"/>
      <c r="CP229" s="180"/>
      <c r="CQ229" s="180"/>
      <c r="CR229" s="180"/>
      <c r="CS229" s="180"/>
      <c r="CT229" s="180"/>
      <c r="CU229" s="180"/>
      <c r="CV229" s="180"/>
      <c r="CW229" s="180"/>
      <c r="CX229" s="180"/>
      <c r="CY229" s="180"/>
      <c r="CZ229" s="180"/>
      <c r="DA229" s="180"/>
      <c r="DB229" s="180"/>
      <c r="DC229" s="180"/>
      <c r="DD229" s="180"/>
      <c r="DE229" s="180"/>
      <c r="DF229" s="180"/>
      <c r="DG229" s="180"/>
      <c r="DH229" s="180"/>
      <c r="DI229" s="180"/>
      <c r="DJ229" s="180"/>
      <c r="DK229" s="180"/>
      <c r="DL229" s="180"/>
      <c r="DM229" s="180"/>
      <c r="DN229" s="180"/>
      <c r="DO229" s="180"/>
      <c r="DP229" s="180"/>
      <c r="DQ229" s="180"/>
      <c r="DR229" s="180"/>
      <c r="DS229" s="180"/>
      <c r="DT229" s="180"/>
      <c r="DU229" s="180"/>
      <c r="DV229" s="180"/>
      <c r="DW229" s="180"/>
      <c r="DX229" s="180"/>
      <c r="DY229" s="180"/>
      <c r="DZ229" s="180"/>
      <c r="EA229" s="180"/>
      <c r="EB229" s="180"/>
      <c r="EC229" s="180"/>
      <c r="ED229" s="180"/>
      <c r="EE229" s="180"/>
      <c r="EF229" s="180"/>
      <c r="EG229" s="180"/>
      <c r="EH229" s="180"/>
      <c r="EI229" s="180"/>
      <c r="EJ229" s="180"/>
    </row>
    <row r="230" spans="1:140" x14ac:dyDescent="0.35">
      <c r="A230" s="180"/>
      <c r="B230" s="180"/>
      <c r="C230" s="180"/>
      <c r="D230" s="180"/>
      <c r="E230" s="180"/>
      <c r="F230" s="180"/>
      <c r="G230" s="180"/>
      <c r="H230" s="180"/>
      <c r="I230" s="180"/>
      <c r="J230" s="180"/>
      <c r="K230" s="180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80"/>
      <c r="W230" s="180"/>
      <c r="X230" s="180"/>
      <c r="Y230" s="180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  <c r="AS230" s="180"/>
      <c r="AT230" s="180"/>
      <c r="AU230" s="180"/>
      <c r="AV230" s="180"/>
      <c r="AW230" s="180"/>
      <c r="AX230" s="180"/>
      <c r="AY230" s="180"/>
      <c r="AZ230" s="180"/>
      <c r="BA230" s="180"/>
      <c r="BB230" s="180"/>
      <c r="BC230" s="180"/>
      <c r="BD230" s="180"/>
      <c r="BE230" s="180"/>
      <c r="BF230" s="180"/>
      <c r="BG230" s="180"/>
      <c r="BH230" s="180"/>
      <c r="BI230" s="180"/>
      <c r="BJ230" s="180"/>
      <c r="BK230" s="180"/>
      <c r="BL230" s="180"/>
      <c r="BM230" s="180"/>
      <c r="BN230" s="180"/>
      <c r="BO230" s="180"/>
      <c r="BP230" s="180"/>
      <c r="BQ230" s="180"/>
      <c r="BR230" s="180"/>
      <c r="BS230" s="180"/>
      <c r="BT230" s="180"/>
      <c r="BU230" s="180"/>
      <c r="BV230" s="180"/>
      <c r="BW230" s="180"/>
      <c r="BX230" s="180"/>
      <c r="BY230" s="180"/>
      <c r="BZ230" s="180"/>
      <c r="CA230" s="180"/>
      <c r="CB230" s="180"/>
      <c r="CC230" s="180"/>
      <c r="CD230" s="180"/>
      <c r="CE230" s="180"/>
      <c r="CF230" s="180"/>
      <c r="CG230" s="180"/>
      <c r="CH230" s="180"/>
      <c r="CI230" s="180"/>
      <c r="CJ230" s="180"/>
      <c r="CK230" s="180"/>
      <c r="CL230" s="180"/>
      <c r="CM230" s="180"/>
      <c r="CN230" s="180"/>
      <c r="CO230" s="180"/>
      <c r="CP230" s="180"/>
      <c r="CQ230" s="180"/>
      <c r="CR230" s="180"/>
      <c r="CS230" s="180"/>
      <c r="CT230" s="180"/>
      <c r="CU230" s="180"/>
      <c r="CV230" s="180"/>
      <c r="CW230" s="180"/>
      <c r="CX230" s="180"/>
      <c r="CY230" s="180"/>
      <c r="CZ230" s="180"/>
      <c r="DA230" s="180"/>
      <c r="DB230" s="180"/>
      <c r="DC230" s="180"/>
      <c r="DD230" s="180"/>
      <c r="DE230" s="180"/>
      <c r="DF230" s="180"/>
      <c r="DG230" s="180"/>
      <c r="DH230" s="180"/>
      <c r="DI230" s="180"/>
      <c r="DJ230" s="180"/>
      <c r="DK230" s="180"/>
      <c r="DL230" s="180"/>
      <c r="DM230" s="180"/>
      <c r="DN230" s="180"/>
      <c r="DO230" s="180"/>
      <c r="DP230" s="180"/>
      <c r="DQ230" s="180"/>
      <c r="DR230" s="180"/>
      <c r="DS230" s="180"/>
      <c r="DT230" s="180"/>
      <c r="DU230" s="180"/>
      <c r="DV230" s="180"/>
      <c r="DW230" s="180"/>
      <c r="DX230" s="180"/>
      <c r="DY230" s="180"/>
      <c r="DZ230" s="180"/>
      <c r="EA230" s="180"/>
      <c r="EB230" s="180"/>
      <c r="EC230" s="180"/>
      <c r="ED230" s="180"/>
      <c r="EE230" s="180"/>
      <c r="EF230" s="180"/>
      <c r="EG230" s="180"/>
      <c r="EH230" s="180"/>
      <c r="EI230" s="180"/>
      <c r="EJ230" s="180"/>
    </row>
    <row r="231" spans="1:140" x14ac:dyDescent="0.35">
      <c r="A231" s="180"/>
      <c r="B231" s="180"/>
      <c r="C231" s="180"/>
      <c r="D231" s="180"/>
      <c r="E231" s="180"/>
      <c r="F231" s="180"/>
      <c r="G231" s="180"/>
      <c r="H231" s="180"/>
      <c r="I231" s="180"/>
      <c r="J231" s="180"/>
      <c r="K231" s="180"/>
      <c r="L231" s="180"/>
      <c r="M231" s="180"/>
      <c r="N231" s="180"/>
      <c r="O231" s="180"/>
      <c r="P231" s="180"/>
      <c r="Q231" s="180"/>
      <c r="R231" s="180"/>
      <c r="S231" s="180"/>
      <c r="T231" s="180"/>
      <c r="U231" s="180"/>
      <c r="V231" s="180"/>
      <c r="W231" s="180"/>
      <c r="X231" s="180"/>
      <c r="Y231" s="180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  <c r="AS231" s="180"/>
      <c r="AT231" s="180"/>
      <c r="AU231" s="180"/>
      <c r="AV231" s="180"/>
      <c r="AW231" s="180"/>
      <c r="AX231" s="180"/>
      <c r="AY231" s="180"/>
      <c r="AZ231" s="180"/>
      <c r="BA231" s="180"/>
      <c r="BB231" s="180"/>
      <c r="BC231" s="180"/>
      <c r="BD231" s="180"/>
      <c r="BE231" s="180"/>
      <c r="BF231" s="180"/>
      <c r="BG231" s="180"/>
      <c r="BH231" s="180"/>
      <c r="BI231" s="180"/>
      <c r="BJ231" s="180"/>
      <c r="BK231" s="180"/>
      <c r="BL231" s="180"/>
      <c r="BM231" s="180"/>
      <c r="BN231" s="180"/>
      <c r="BO231" s="180"/>
      <c r="BP231" s="180"/>
      <c r="BQ231" s="180"/>
      <c r="BR231" s="180"/>
      <c r="BS231" s="180"/>
      <c r="BT231" s="180"/>
      <c r="BU231" s="180"/>
      <c r="BV231" s="180"/>
      <c r="BW231" s="180"/>
      <c r="BX231" s="180"/>
      <c r="BY231" s="180"/>
      <c r="BZ231" s="180"/>
      <c r="CA231" s="180"/>
      <c r="CB231" s="180"/>
      <c r="CC231" s="180"/>
      <c r="CD231" s="180"/>
      <c r="CE231" s="180"/>
      <c r="CF231" s="180"/>
      <c r="CG231" s="180"/>
      <c r="CH231" s="180"/>
      <c r="CI231" s="180"/>
      <c r="CJ231" s="180"/>
      <c r="CK231" s="180"/>
      <c r="CL231" s="180"/>
      <c r="CM231" s="180"/>
      <c r="CN231" s="180"/>
      <c r="CO231" s="180"/>
      <c r="CP231" s="180"/>
      <c r="CQ231" s="180"/>
      <c r="CR231" s="180"/>
      <c r="CS231" s="180"/>
      <c r="CT231" s="180"/>
      <c r="CU231" s="180"/>
      <c r="CV231" s="180"/>
      <c r="CW231" s="180"/>
      <c r="CX231" s="180"/>
      <c r="CY231" s="180"/>
      <c r="CZ231" s="180"/>
      <c r="DA231" s="180"/>
      <c r="DB231" s="180"/>
      <c r="DC231" s="180"/>
      <c r="DD231" s="180"/>
      <c r="DE231" s="180"/>
      <c r="DF231" s="180"/>
      <c r="DG231" s="180"/>
      <c r="DH231" s="180"/>
      <c r="DI231" s="180"/>
      <c r="DJ231" s="180"/>
      <c r="DK231" s="180"/>
      <c r="DL231" s="180"/>
      <c r="DM231" s="180"/>
      <c r="DN231" s="180"/>
      <c r="DO231" s="180"/>
      <c r="DP231" s="180"/>
      <c r="DQ231" s="180"/>
      <c r="DR231" s="180"/>
      <c r="DS231" s="180"/>
      <c r="DT231" s="180"/>
      <c r="DU231" s="180"/>
      <c r="DV231" s="180"/>
      <c r="DW231" s="180"/>
      <c r="DX231" s="180"/>
      <c r="DY231" s="180"/>
      <c r="DZ231" s="180"/>
      <c r="EA231" s="180"/>
      <c r="EB231" s="180"/>
      <c r="EC231" s="180"/>
      <c r="ED231" s="180"/>
      <c r="EE231" s="180"/>
      <c r="EF231" s="180"/>
      <c r="EG231" s="180"/>
      <c r="EH231" s="180"/>
      <c r="EI231" s="180"/>
      <c r="EJ231" s="180"/>
    </row>
    <row r="232" spans="1:140" x14ac:dyDescent="0.35">
      <c r="A232" s="180"/>
      <c r="B232" s="180"/>
      <c r="C232" s="180"/>
      <c r="D232" s="180"/>
      <c r="E232" s="180"/>
      <c r="F232" s="180"/>
      <c r="G232" s="180"/>
      <c r="H232" s="180"/>
      <c r="I232" s="180"/>
      <c r="J232" s="180"/>
      <c r="K232" s="180"/>
      <c r="L232" s="180"/>
      <c r="M232" s="180"/>
      <c r="N232" s="180"/>
      <c r="O232" s="180"/>
      <c r="P232" s="180"/>
      <c r="Q232" s="180"/>
      <c r="R232" s="180"/>
      <c r="S232" s="180"/>
      <c r="T232" s="180"/>
      <c r="U232" s="180"/>
      <c r="V232" s="180"/>
      <c r="W232" s="180"/>
      <c r="X232" s="180"/>
      <c r="Y232" s="18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  <c r="AS232" s="180"/>
      <c r="AT232" s="180"/>
      <c r="AU232" s="180"/>
      <c r="AV232" s="180"/>
      <c r="AW232" s="180"/>
      <c r="AX232" s="180"/>
      <c r="AY232" s="180"/>
      <c r="AZ232" s="180"/>
      <c r="BA232" s="180"/>
      <c r="BB232" s="180"/>
      <c r="BC232" s="180"/>
      <c r="BD232" s="180"/>
      <c r="BE232" s="180"/>
      <c r="BF232" s="180"/>
      <c r="BG232" s="180"/>
      <c r="BH232" s="180"/>
      <c r="BI232" s="180"/>
      <c r="BJ232" s="180"/>
      <c r="BK232" s="180"/>
      <c r="BL232" s="180"/>
      <c r="BM232" s="180"/>
      <c r="BN232" s="180"/>
      <c r="BO232" s="180"/>
      <c r="BP232" s="180"/>
      <c r="BQ232" s="180"/>
      <c r="BR232" s="180"/>
      <c r="BS232" s="180"/>
      <c r="BT232" s="180"/>
      <c r="BU232" s="180"/>
      <c r="BV232" s="180"/>
      <c r="BW232" s="180"/>
      <c r="BX232" s="180"/>
      <c r="BY232" s="180"/>
      <c r="BZ232" s="180"/>
      <c r="CA232" s="180"/>
      <c r="CB232" s="180"/>
      <c r="CC232" s="180"/>
      <c r="CD232" s="180"/>
      <c r="CE232" s="180"/>
      <c r="CF232" s="180"/>
      <c r="CG232" s="180"/>
      <c r="CH232" s="180"/>
      <c r="CI232" s="180"/>
      <c r="CJ232" s="180"/>
      <c r="CK232" s="180"/>
      <c r="CL232" s="180"/>
      <c r="CM232" s="180"/>
      <c r="CN232" s="180"/>
      <c r="CO232" s="180"/>
      <c r="CP232" s="180"/>
      <c r="CQ232" s="180"/>
      <c r="CR232" s="180"/>
      <c r="CS232" s="180"/>
      <c r="CT232" s="180"/>
      <c r="CU232" s="180"/>
      <c r="CV232" s="180"/>
      <c r="CW232" s="180"/>
      <c r="CX232" s="180"/>
      <c r="CY232" s="180"/>
      <c r="CZ232" s="180"/>
      <c r="DA232" s="180"/>
      <c r="DB232" s="180"/>
      <c r="DC232" s="180"/>
      <c r="DD232" s="180"/>
      <c r="DE232" s="180"/>
      <c r="DF232" s="180"/>
      <c r="DG232" s="180"/>
      <c r="DH232" s="180"/>
      <c r="DI232" s="180"/>
      <c r="DJ232" s="180"/>
      <c r="DK232" s="180"/>
      <c r="DL232" s="180"/>
      <c r="DM232" s="180"/>
      <c r="DN232" s="180"/>
      <c r="DO232" s="180"/>
      <c r="DP232" s="180"/>
      <c r="DQ232" s="180"/>
      <c r="DR232" s="180"/>
      <c r="DS232" s="180"/>
      <c r="DT232" s="180"/>
      <c r="DU232" s="180"/>
      <c r="DV232" s="180"/>
      <c r="DW232" s="180"/>
      <c r="DX232" s="180"/>
      <c r="DY232" s="180"/>
      <c r="DZ232" s="180"/>
      <c r="EA232" s="180"/>
      <c r="EB232" s="180"/>
      <c r="EC232" s="180"/>
      <c r="ED232" s="180"/>
      <c r="EE232" s="180"/>
      <c r="EF232" s="180"/>
      <c r="EG232" s="180"/>
      <c r="EH232" s="180"/>
      <c r="EI232" s="180"/>
      <c r="EJ232" s="180"/>
    </row>
    <row r="233" spans="1:140" x14ac:dyDescent="0.35">
      <c r="A233" s="180"/>
      <c r="B233" s="180"/>
      <c r="C233" s="180"/>
      <c r="D233" s="180"/>
      <c r="E233" s="180"/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  <c r="X233" s="180"/>
      <c r="Y233" s="18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  <c r="AS233" s="180"/>
      <c r="AT233" s="180"/>
      <c r="AU233" s="180"/>
      <c r="AV233" s="180"/>
      <c r="AW233" s="180"/>
      <c r="AX233" s="180"/>
      <c r="AY233" s="180"/>
      <c r="AZ233" s="180"/>
      <c r="BA233" s="180"/>
      <c r="BB233" s="180"/>
      <c r="BC233" s="180"/>
      <c r="BD233" s="180"/>
      <c r="BE233" s="180"/>
      <c r="BF233" s="180"/>
      <c r="BG233" s="180"/>
      <c r="BH233" s="180"/>
      <c r="BI233" s="180"/>
      <c r="BJ233" s="180"/>
      <c r="BK233" s="180"/>
      <c r="BL233" s="180"/>
      <c r="BM233" s="180"/>
      <c r="BN233" s="180"/>
      <c r="BO233" s="180"/>
      <c r="BP233" s="180"/>
      <c r="BQ233" s="180"/>
      <c r="BR233" s="180"/>
      <c r="BS233" s="180"/>
      <c r="BT233" s="180"/>
      <c r="BU233" s="180"/>
      <c r="BV233" s="180"/>
      <c r="BW233" s="180"/>
      <c r="BX233" s="180"/>
      <c r="BY233" s="180"/>
      <c r="BZ233" s="180"/>
      <c r="CA233" s="180"/>
      <c r="CB233" s="180"/>
      <c r="CC233" s="180"/>
      <c r="CD233" s="180"/>
      <c r="CE233" s="180"/>
      <c r="CF233" s="180"/>
      <c r="CG233" s="180"/>
      <c r="CH233" s="180"/>
      <c r="CI233" s="180"/>
      <c r="CJ233" s="180"/>
      <c r="CK233" s="180"/>
      <c r="CL233" s="180"/>
      <c r="CM233" s="180"/>
      <c r="CN233" s="180"/>
      <c r="CO233" s="180"/>
      <c r="CP233" s="180"/>
      <c r="CQ233" s="180"/>
      <c r="CR233" s="180"/>
      <c r="CS233" s="180"/>
      <c r="CT233" s="180"/>
      <c r="CU233" s="180"/>
      <c r="CV233" s="180"/>
      <c r="CW233" s="180"/>
      <c r="CX233" s="180"/>
      <c r="CY233" s="180"/>
      <c r="CZ233" s="180"/>
      <c r="DA233" s="180"/>
      <c r="DB233" s="180"/>
      <c r="DC233" s="180"/>
      <c r="DD233" s="180"/>
      <c r="DE233" s="180"/>
      <c r="DF233" s="180"/>
      <c r="DG233" s="180"/>
      <c r="DH233" s="180"/>
      <c r="DI233" s="180"/>
      <c r="DJ233" s="180"/>
      <c r="DK233" s="180"/>
      <c r="DL233" s="180"/>
      <c r="DM233" s="180"/>
      <c r="DN233" s="180"/>
      <c r="DO233" s="180"/>
      <c r="DP233" s="180"/>
      <c r="DQ233" s="180"/>
      <c r="DR233" s="180"/>
      <c r="DS233" s="180"/>
      <c r="DT233" s="180"/>
      <c r="DU233" s="180"/>
      <c r="DV233" s="180"/>
      <c r="DW233" s="180"/>
      <c r="DX233" s="180"/>
      <c r="DY233" s="180"/>
      <c r="DZ233" s="180"/>
      <c r="EA233" s="180"/>
      <c r="EB233" s="180"/>
      <c r="EC233" s="180"/>
      <c r="ED233" s="180"/>
      <c r="EE233" s="180"/>
      <c r="EF233" s="180"/>
      <c r="EG233" s="180"/>
      <c r="EH233" s="180"/>
      <c r="EI233" s="180"/>
      <c r="EJ233" s="180"/>
    </row>
    <row r="234" spans="1:140" x14ac:dyDescent="0.35">
      <c r="A234" s="180"/>
      <c r="B234" s="180"/>
      <c r="C234" s="180"/>
      <c r="D234" s="180"/>
      <c r="E234" s="180"/>
      <c r="F234" s="180"/>
      <c r="G234" s="180"/>
      <c r="H234" s="180"/>
      <c r="I234" s="180"/>
      <c r="J234" s="180"/>
      <c r="K234" s="180"/>
      <c r="L234" s="180"/>
      <c r="M234" s="180"/>
      <c r="N234" s="180"/>
      <c r="O234" s="180"/>
      <c r="P234" s="180"/>
      <c r="Q234" s="180"/>
      <c r="R234" s="180"/>
      <c r="S234" s="180"/>
      <c r="T234" s="180"/>
      <c r="U234" s="180"/>
      <c r="V234" s="180"/>
      <c r="W234" s="180"/>
      <c r="X234" s="180"/>
      <c r="Y234" s="180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  <c r="AS234" s="180"/>
      <c r="AT234" s="180"/>
      <c r="AU234" s="180"/>
      <c r="AV234" s="180"/>
      <c r="AW234" s="180"/>
      <c r="AX234" s="180"/>
      <c r="AY234" s="180"/>
      <c r="AZ234" s="180"/>
      <c r="BA234" s="180"/>
      <c r="BB234" s="180"/>
      <c r="BC234" s="180"/>
      <c r="BD234" s="180"/>
      <c r="BE234" s="180"/>
      <c r="BF234" s="180"/>
      <c r="BG234" s="180"/>
      <c r="BH234" s="180"/>
      <c r="BI234" s="180"/>
      <c r="BJ234" s="180"/>
      <c r="BK234" s="180"/>
      <c r="BL234" s="180"/>
      <c r="BM234" s="180"/>
      <c r="BN234" s="180"/>
      <c r="BO234" s="180"/>
      <c r="BP234" s="180"/>
      <c r="BQ234" s="180"/>
      <c r="BR234" s="180"/>
      <c r="BS234" s="180"/>
      <c r="BT234" s="180"/>
      <c r="BU234" s="180"/>
      <c r="BV234" s="180"/>
      <c r="BW234" s="180"/>
      <c r="BX234" s="180"/>
      <c r="BY234" s="180"/>
      <c r="BZ234" s="180"/>
      <c r="CA234" s="180"/>
      <c r="CB234" s="180"/>
      <c r="CC234" s="180"/>
      <c r="CD234" s="180"/>
      <c r="CE234" s="180"/>
      <c r="CF234" s="180"/>
      <c r="CG234" s="180"/>
      <c r="CH234" s="180"/>
      <c r="CI234" s="180"/>
      <c r="CJ234" s="180"/>
      <c r="CK234" s="180"/>
      <c r="CL234" s="180"/>
      <c r="CM234" s="180"/>
      <c r="CN234" s="180"/>
      <c r="CO234" s="180"/>
      <c r="CP234" s="180"/>
      <c r="CQ234" s="180"/>
      <c r="CR234" s="180"/>
      <c r="CS234" s="180"/>
      <c r="CT234" s="180"/>
      <c r="CU234" s="180"/>
      <c r="CV234" s="180"/>
      <c r="CW234" s="180"/>
      <c r="CX234" s="180"/>
      <c r="CY234" s="180"/>
      <c r="CZ234" s="180"/>
      <c r="DA234" s="180"/>
      <c r="DB234" s="180"/>
      <c r="DC234" s="180"/>
      <c r="DD234" s="180"/>
      <c r="DE234" s="180"/>
      <c r="DF234" s="180"/>
      <c r="DG234" s="180"/>
      <c r="DH234" s="180"/>
      <c r="DI234" s="180"/>
      <c r="DJ234" s="180"/>
      <c r="DK234" s="180"/>
      <c r="DL234" s="180"/>
      <c r="DM234" s="180"/>
      <c r="DN234" s="180"/>
      <c r="DO234" s="180"/>
      <c r="DP234" s="180"/>
      <c r="DQ234" s="180"/>
      <c r="DR234" s="180"/>
      <c r="DS234" s="180"/>
      <c r="DT234" s="180"/>
      <c r="DU234" s="180"/>
      <c r="DV234" s="180"/>
      <c r="DW234" s="180"/>
      <c r="DX234" s="180"/>
      <c r="DY234" s="180"/>
      <c r="DZ234" s="180"/>
      <c r="EA234" s="180"/>
      <c r="EB234" s="180"/>
      <c r="EC234" s="180"/>
      <c r="ED234" s="180"/>
      <c r="EE234" s="180"/>
      <c r="EF234" s="180"/>
      <c r="EG234" s="180"/>
      <c r="EH234" s="180"/>
      <c r="EI234" s="180"/>
      <c r="EJ234" s="180"/>
    </row>
    <row r="235" spans="1:140" x14ac:dyDescent="0.35">
      <c r="A235" s="180"/>
      <c r="B235" s="180"/>
      <c r="C235" s="180"/>
      <c r="D235" s="180"/>
      <c r="E235" s="180"/>
      <c r="F235" s="180"/>
      <c r="G235" s="180"/>
      <c r="H235" s="180"/>
      <c r="I235" s="180"/>
      <c r="J235" s="180"/>
      <c r="K235" s="180"/>
      <c r="L235" s="180"/>
      <c r="M235" s="180"/>
      <c r="N235" s="180"/>
      <c r="O235" s="180"/>
      <c r="P235" s="180"/>
      <c r="Q235" s="180"/>
      <c r="R235" s="180"/>
      <c r="S235" s="180"/>
      <c r="T235" s="180"/>
      <c r="U235" s="180"/>
      <c r="V235" s="180"/>
      <c r="W235" s="180"/>
      <c r="X235" s="180"/>
      <c r="Y235" s="180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  <c r="AS235" s="180"/>
      <c r="AT235" s="180"/>
      <c r="AU235" s="180"/>
      <c r="AV235" s="180"/>
      <c r="AW235" s="180"/>
      <c r="AX235" s="180"/>
      <c r="AY235" s="180"/>
      <c r="AZ235" s="180"/>
      <c r="BA235" s="180"/>
      <c r="BB235" s="180"/>
      <c r="BC235" s="180"/>
      <c r="BD235" s="180"/>
      <c r="BE235" s="180"/>
      <c r="BF235" s="180"/>
      <c r="BG235" s="180"/>
      <c r="BH235" s="180"/>
      <c r="BI235" s="180"/>
      <c r="BJ235" s="180"/>
      <c r="BK235" s="180"/>
      <c r="BL235" s="180"/>
      <c r="BM235" s="180"/>
      <c r="BN235" s="180"/>
      <c r="BO235" s="180"/>
      <c r="BP235" s="180"/>
      <c r="BQ235" s="180"/>
      <c r="BR235" s="180"/>
      <c r="BS235" s="180"/>
      <c r="BT235" s="180"/>
      <c r="BU235" s="180"/>
      <c r="BV235" s="180"/>
      <c r="BW235" s="180"/>
      <c r="BX235" s="180"/>
      <c r="BY235" s="180"/>
      <c r="BZ235" s="180"/>
      <c r="CA235" s="180"/>
      <c r="CB235" s="180"/>
      <c r="CC235" s="180"/>
      <c r="CD235" s="180"/>
      <c r="CE235" s="180"/>
      <c r="CF235" s="180"/>
      <c r="CG235" s="180"/>
      <c r="CH235" s="180"/>
      <c r="CI235" s="180"/>
      <c r="CJ235" s="180"/>
      <c r="CK235" s="180"/>
      <c r="CL235" s="180"/>
      <c r="CM235" s="180"/>
      <c r="CN235" s="180"/>
      <c r="CO235" s="180"/>
      <c r="CP235" s="180"/>
      <c r="CQ235" s="180"/>
      <c r="CR235" s="180"/>
      <c r="CS235" s="180"/>
      <c r="CT235" s="180"/>
      <c r="CU235" s="180"/>
      <c r="CV235" s="180"/>
      <c r="CW235" s="180"/>
      <c r="CX235" s="180"/>
      <c r="CY235" s="180"/>
      <c r="CZ235" s="180"/>
      <c r="DA235" s="180"/>
      <c r="DB235" s="180"/>
      <c r="DC235" s="180"/>
      <c r="DD235" s="180"/>
      <c r="DE235" s="180"/>
      <c r="DF235" s="180"/>
      <c r="DG235" s="180"/>
      <c r="DH235" s="180"/>
      <c r="DI235" s="180"/>
      <c r="DJ235" s="180"/>
      <c r="DK235" s="180"/>
      <c r="DL235" s="180"/>
      <c r="DM235" s="180"/>
      <c r="DN235" s="180"/>
      <c r="DO235" s="180"/>
      <c r="DP235" s="180"/>
      <c r="DQ235" s="180"/>
      <c r="DR235" s="180"/>
      <c r="DS235" s="180"/>
      <c r="DT235" s="180"/>
      <c r="DU235" s="180"/>
      <c r="DV235" s="180"/>
      <c r="DW235" s="180"/>
      <c r="DX235" s="180"/>
      <c r="DY235" s="180"/>
      <c r="DZ235" s="180"/>
      <c r="EA235" s="180"/>
      <c r="EB235" s="180"/>
      <c r="EC235" s="180"/>
      <c r="ED235" s="180"/>
      <c r="EE235" s="180"/>
      <c r="EF235" s="180"/>
      <c r="EG235" s="180"/>
      <c r="EH235" s="180"/>
      <c r="EI235" s="180"/>
      <c r="EJ235" s="180"/>
    </row>
    <row r="236" spans="1:140" x14ac:dyDescent="0.35">
      <c r="A236" s="180"/>
      <c r="B236" s="180"/>
      <c r="C236" s="180"/>
      <c r="D236" s="180"/>
      <c r="E236" s="180"/>
      <c r="F236" s="180"/>
      <c r="G236" s="180"/>
      <c r="H236" s="180"/>
      <c r="I236" s="180"/>
      <c r="J236" s="180"/>
      <c r="K236" s="180"/>
      <c r="L236" s="180"/>
      <c r="M236" s="180"/>
      <c r="N236" s="180"/>
      <c r="O236" s="180"/>
      <c r="P236" s="180"/>
      <c r="Q236" s="180"/>
      <c r="R236" s="180"/>
      <c r="S236" s="180"/>
      <c r="T236" s="180"/>
      <c r="U236" s="180"/>
      <c r="V236" s="180"/>
      <c r="W236" s="180"/>
      <c r="X236" s="180"/>
      <c r="Y236" s="180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  <c r="AS236" s="180"/>
      <c r="AT236" s="180"/>
      <c r="AU236" s="180"/>
      <c r="AV236" s="180"/>
      <c r="AW236" s="180"/>
      <c r="AX236" s="180"/>
      <c r="AY236" s="180"/>
      <c r="AZ236" s="180"/>
      <c r="BA236" s="180"/>
      <c r="BB236" s="180"/>
      <c r="BC236" s="180"/>
      <c r="BD236" s="180"/>
      <c r="BE236" s="180"/>
      <c r="BF236" s="180"/>
      <c r="BG236" s="180"/>
      <c r="BH236" s="180"/>
      <c r="BI236" s="180"/>
      <c r="BJ236" s="180"/>
      <c r="BK236" s="180"/>
      <c r="BL236" s="180"/>
      <c r="BM236" s="180"/>
      <c r="BN236" s="180"/>
      <c r="BO236" s="180"/>
      <c r="BP236" s="180"/>
      <c r="BQ236" s="180"/>
      <c r="BR236" s="180"/>
      <c r="BS236" s="180"/>
      <c r="BT236" s="180"/>
      <c r="BU236" s="180"/>
      <c r="BV236" s="180"/>
      <c r="BW236" s="180"/>
      <c r="BX236" s="180"/>
      <c r="BY236" s="180"/>
      <c r="BZ236" s="180"/>
      <c r="CA236" s="180"/>
      <c r="CB236" s="180"/>
      <c r="CC236" s="180"/>
      <c r="CD236" s="180"/>
      <c r="CE236" s="180"/>
      <c r="CF236" s="180"/>
      <c r="CG236" s="180"/>
      <c r="CH236" s="180"/>
      <c r="CI236" s="180"/>
      <c r="CJ236" s="180"/>
      <c r="CK236" s="180"/>
      <c r="CL236" s="180"/>
      <c r="CM236" s="180"/>
      <c r="CN236" s="180"/>
      <c r="CO236" s="180"/>
      <c r="CP236" s="180"/>
      <c r="CQ236" s="180"/>
      <c r="CR236" s="180"/>
      <c r="CS236" s="180"/>
      <c r="CT236" s="180"/>
      <c r="CU236" s="180"/>
      <c r="CV236" s="180"/>
      <c r="CW236" s="180"/>
      <c r="CX236" s="180"/>
      <c r="CY236" s="180"/>
      <c r="CZ236" s="180"/>
      <c r="DA236" s="180"/>
      <c r="DB236" s="180"/>
      <c r="DC236" s="180"/>
      <c r="DD236" s="180"/>
      <c r="DE236" s="180"/>
      <c r="DF236" s="180"/>
      <c r="DG236" s="180"/>
      <c r="DH236" s="180"/>
      <c r="DI236" s="180"/>
      <c r="DJ236" s="180"/>
      <c r="DK236" s="180"/>
      <c r="DL236" s="180"/>
      <c r="DM236" s="180"/>
      <c r="DN236" s="180"/>
      <c r="DO236" s="180"/>
      <c r="DP236" s="180"/>
      <c r="DQ236" s="180"/>
      <c r="DR236" s="180"/>
      <c r="DS236" s="180"/>
      <c r="DT236" s="180"/>
      <c r="DU236" s="180"/>
      <c r="DV236" s="180"/>
      <c r="DW236" s="180"/>
      <c r="DX236" s="180"/>
      <c r="DY236" s="180"/>
      <c r="DZ236" s="180"/>
      <c r="EA236" s="180"/>
      <c r="EB236" s="180"/>
      <c r="EC236" s="180"/>
      <c r="ED236" s="180"/>
      <c r="EE236" s="180"/>
      <c r="EF236" s="180"/>
      <c r="EG236" s="180"/>
      <c r="EH236" s="180"/>
      <c r="EI236" s="180"/>
      <c r="EJ236" s="180"/>
    </row>
    <row r="237" spans="1:140" x14ac:dyDescent="0.35">
      <c r="A237" s="180"/>
      <c r="B237" s="180"/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80"/>
      <c r="R237" s="180"/>
      <c r="S237" s="180"/>
      <c r="T237" s="180"/>
      <c r="U237" s="180"/>
      <c r="V237" s="180"/>
      <c r="W237" s="180"/>
      <c r="X237" s="180"/>
      <c r="Y237" s="18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  <c r="AS237" s="180"/>
      <c r="AT237" s="180"/>
      <c r="AU237" s="180"/>
      <c r="AV237" s="180"/>
      <c r="AW237" s="180"/>
      <c r="AX237" s="180"/>
      <c r="AY237" s="180"/>
      <c r="AZ237" s="180"/>
      <c r="BA237" s="180"/>
      <c r="BB237" s="180"/>
      <c r="BC237" s="180"/>
      <c r="BD237" s="180"/>
      <c r="BE237" s="180"/>
      <c r="BF237" s="180"/>
      <c r="BG237" s="180"/>
      <c r="BH237" s="180"/>
      <c r="BI237" s="180"/>
      <c r="BJ237" s="180"/>
      <c r="BK237" s="180"/>
      <c r="BL237" s="180"/>
      <c r="BM237" s="180"/>
      <c r="BN237" s="180"/>
      <c r="BO237" s="180"/>
      <c r="BP237" s="180"/>
      <c r="BQ237" s="180"/>
      <c r="BR237" s="180"/>
      <c r="BS237" s="180"/>
      <c r="BT237" s="180"/>
      <c r="BU237" s="180"/>
      <c r="BV237" s="180"/>
      <c r="BW237" s="180"/>
      <c r="BX237" s="180"/>
      <c r="BY237" s="180"/>
      <c r="BZ237" s="180"/>
      <c r="CA237" s="180"/>
      <c r="CB237" s="180"/>
      <c r="CC237" s="180"/>
      <c r="CD237" s="180"/>
      <c r="CE237" s="180"/>
      <c r="CF237" s="180"/>
      <c r="CG237" s="180"/>
      <c r="CH237" s="180"/>
      <c r="CI237" s="180"/>
      <c r="CJ237" s="180"/>
      <c r="CK237" s="180"/>
      <c r="CL237" s="180"/>
      <c r="CM237" s="180"/>
      <c r="CN237" s="180"/>
      <c r="CO237" s="180"/>
      <c r="CP237" s="180"/>
      <c r="CQ237" s="180"/>
      <c r="CR237" s="180"/>
      <c r="CS237" s="180"/>
      <c r="CT237" s="180"/>
      <c r="CU237" s="180"/>
      <c r="CV237" s="180"/>
      <c r="CW237" s="180"/>
      <c r="CX237" s="180"/>
      <c r="CY237" s="180"/>
      <c r="CZ237" s="180"/>
      <c r="DA237" s="180"/>
      <c r="DB237" s="180"/>
      <c r="DC237" s="180"/>
      <c r="DD237" s="180"/>
      <c r="DE237" s="180"/>
      <c r="DF237" s="180"/>
      <c r="DG237" s="180"/>
      <c r="DH237" s="180"/>
      <c r="DI237" s="180"/>
      <c r="DJ237" s="180"/>
      <c r="DK237" s="180"/>
      <c r="DL237" s="180"/>
      <c r="DM237" s="180"/>
      <c r="DN237" s="180"/>
      <c r="DO237" s="180"/>
      <c r="DP237" s="180"/>
      <c r="DQ237" s="180"/>
      <c r="DR237" s="180"/>
      <c r="DS237" s="180"/>
      <c r="DT237" s="180"/>
      <c r="DU237" s="180"/>
      <c r="DV237" s="180"/>
      <c r="DW237" s="180"/>
      <c r="DX237" s="180"/>
      <c r="DY237" s="180"/>
      <c r="DZ237" s="180"/>
      <c r="EA237" s="180"/>
      <c r="EB237" s="180"/>
      <c r="EC237" s="180"/>
      <c r="ED237" s="180"/>
      <c r="EE237" s="180"/>
      <c r="EF237" s="180"/>
      <c r="EG237" s="180"/>
      <c r="EH237" s="180"/>
      <c r="EI237" s="180"/>
      <c r="EJ237" s="180"/>
    </row>
    <row r="238" spans="1:140" x14ac:dyDescent="0.35">
      <c r="A238" s="180"/>
      <c r="B238" s="180"/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  <c r="M238" s="180"/>
      <c r="N238" s="180"/>
      <c r="O238" s="180"/>
      <c r="P238" s="180"/>
      <c r="Q238" s="180"/>
      <c r="R238" s="180"/>
      <c r="S238" s="180"/>
      <c r="T238" s="180"/>
      <c r="U238" s="180"/>
      <c r="V238" s="180"/>
      <c r="W238" s="180"/>
      <c r="X238" s="180"/>
      <c r="Y238" s="180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  <c r="AS238" s="180"/>
      <c r="AT238" s="180"/>
      <c r="AU238" s="180"/>
      <c r="AV238" s="180"/>
      <c r="AW238" s="180"/>
      <c r="AX238" s="180"/>
      <c r="AY238" s="180"/>
      <c r="AZ238" s="180"/>
      <c r="BA238" s="180"/>
      <c r="BB238" s="180"/>
      <c r="BC238" s="180"/>
      <c r="BD238" s="180"/>
      <c r="BE238" s="180"/>
      <c r="BF238" s="180"/>
      <c r="BG238" s="180"/>
      <c r="BH238" s="180"/>
      <c r="BI238" s="180"/>
      <c r="BJ238" s="180"/>
      <c r="BK238" s="180"/>
      <c r="BL238" s="180"/>
      <c r="BM238" s="180"/>
      <c r="BN238" s="180"/>
      <c r="BO238" s="180"/>
      <c r="BP238" s="180"/>
      <c r="BQ238" s="180"/>
      <c r="BR238" s="180"/>
      <c r="BS238" s="180"/>
      <c r="BT238" s="180"/>
      <c r="BU238" s="180"/>
      <c r="BV238" s="180"/>
      <c r="BW238" s="180"/>
      <c r="BX238" s="180"/>
      <c r="BY238" s="180"/>
      <c r="BZ238" s="180"/>
      <c r="CA238" s="180"/>
      <c r="CB238" s="180"/>
      <c r="CC238" s="180"/>
      <c r="CD238" s="180"/>
      <c r="CE238" s="180"/>
      <c r="CF238" s="180"/>
      <c r="CG238" s="180"/>
      <c r="CH238" s="180"/>
      <c r="CI238" s="180"/>
      <c r="CJ238" s="180"/>
      <c r="CK238" s="180"/>
      <c r="CL238" s="180"/>
      <c r="CM238" s="180"/>
      <c r="CN238" s="180"/>
      <c r="CO238" s="180"/>
      <c r="CP238" s="180"/>
      <c r="CQ238" s="180"/>
      <c r="CR238" s="180"/>
      <c r="CS238" s="180"/>
      <c r="CT238" s="180"/>
      <c r="CU238" s="180"/>
      <c r="CV238" s="180"/>
      <c r="CW238" s="180"/>
      <c r="CX238" s="180"/>
      <c r="CY238" s="180"/>
      <c r="CZ238" s="180"/>
      <c r="DA238" s="180"/>
      <c r="DB238" s="180"/>
      <c r="DC238" s="180"/>
      <c r="DD238" s="180"/>
      <c r="DE238" s="180"/>
      <c r="DF238" s="180"/>
      <c r="DG238" s="180"/>
      <c r="DH238" s="180"/>
      <c r="DI238" s="180"/>
      <c r="DJ238" s="180"/>
      <c r="DK238" s="180"/>
      <c r="DL238" s="180"/>
      <c r="DM238" s="180"/>
      <c r="DN238" s="180"/>
      <c r="DO238" s="180"/>
      <c r="DP238" s="180"/>
      <c r="DQ238" s="180"/>
      <c r="DR238" s="180"/>
      <c r="DS238" s="180"/>
      <c r="DT238" s="180"/>
      <c r="DU238" s="180"/>
      <c r="DV238" s="180"/>
      <c r="DW238" s="180"/>
      <c r="DX238" s="180"/>
      <c r="DY238" s="180"/>
      <c r="DZ238" s="180"/>
      <c r="EA238" s="180"/>
      <c r="EB238" s="180"/>
      <c r="EC238" s="180"/>
      <c r="ED238" s="180"/>
      <c r="EE238" s="180"/>
      <c r="EF238" s="180"/>
      <c r="EG238" s="180"/>
      <c r="EH238" s="180"/>
      <c r="EI238" s="180"/>
      <c r="EJ238" s="180"/>
    </row>
    <row r="239" spans="1:140" x14ac:dyDescent="0.35">
      <c r="A239" s="180"/>
      <c r="B239" s="180"/>
      <c r="C239" s="180"/>
      <c r="D239" s="180"/>
      <c r="E239" s="180"/>
      <c r="F239" s="180"/>
      <c r="G239" s="180"/>
      <c r="H239" s="180"/>
      <c r="I239" s="180"/>
      <c r="J239" s="180"/>
      <c r="K239" s="180"/>
      <c r="L239" s="180"/>
      <c r="M239" s="180"/>
      <c r="N239" s="180"/>
      <c r="O239" s="180"/>
      <c r="P239" s="180"/>
      <c r="Q239" s="180"/>
      <c r="R239" s="180"/>
      <c r="S239" s="180"/>
      <c r="T239" s="180"/>
      <c r="U239" s="180"/>
      <c r="V239" s="180"/>
      <c r="W239" s="180"/>
      <c r="X239" s="180"/>
      <c r="Y239" s="180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  <c r="AS239" s="180"/>
      <c r="AT239" s="180"/>
      <c r="AU239" s="180"/>
      <c r="AV239" s="180"/>
      <c r="AW239" s="180"/>
      <c r="AX239" s="180"/>
      <c r="AY239" s="180"/>
      <c r="AZ239" s="180"/>
      <c r="BA239" s="180"/>
      <c r="BB239" s="180"/>
      <c r="BC239" s="180"/>
      <c r="BD239" s="180"/>
      <c r="BE239" s="180"/>
      <c r="BF239" s="180"/>
      <c r="BG239" s="180"/>
      <c r="BH239" s="180"/>
      <c r="BI239" s="180"/>
      <c r="BJ239" s="180"/>
      <c r="BK239" s="180"/>
      <c r="BL239" s="180"/>
      <c r="BM239" s="180"/>
      <c r="BN239" s="180"/>
      <c r="BO239" s="180"/>
      <c r="BP239" s="180"/>
      <c r="BQ239" s="180"/>
      <c r="BR239" s="180"/>
      <c r="BS239" s="180"/>
      <c r="BT239" s="180"/>
      <c r="BU239" s="180"/>
      <c r="BV239" s="180"/>
      <c r="BW239" s="180"/>
      <c r="BX239" s="180"/>
      <c r="BY239" s="180"/>
      <c r="BZ239" s="180"/>
      <c r="CA239" s="180"/>
      <c r="CB239" s="180"/>
      <c r="CC239" s="180"/>
      <c r="CD239" s="180"/>
      <c r="CE239" s="180"/>
      <c r="CF239" s="180"/>
      <c r="CG239" s="180"/>
      <c r="CH239" s="180"/>
      <c r="CI239" s="180"/>
      <c r="CJ239" s="180"/>
      <c r="CK239" s="180"/>
      <c r="CL239" s="180"/>
      <c r="CM239" s="180"/>
      <c r="CN239" s="180"/>
      <c r="CO239" s="180"/>
      <c r="CP239" s="180"/>
      <c r="CQ239" s="180"/>
      <c r="CR239" s="180"/>
      <c r="CS239" s="180"/>
      <c r="CT239" s="180"/>
      <c r="CU239" s="180"/>
      <c r="CV239" s="180"/>
      <c r="CW239" s="180"/>
      <c r="CX239" s="180"/>
      <c r="CY239" s="180"/>
      <c r="CZ239" s="180"/>
      <c r="DA239" s="180"/>
      <c r="DB239" s="180"/>
      <c r="DC239" s="180"/>
      <c r="DD239" s="180"/>
      <c r="DE239" s="180"/>
      <c r="DF239" s="180"/>
      <c r="DG239" s="180"/>
      <c r="DH239" s="180"/>
      <c r="DI239" s="180"/>
      <c r="DJ239" s="180"/>
      <c r="DK239" s="180"/>
      <c r="DL239" s="180"/>
      <c r="DM239" s="180"/>
      <c r="DN239" s="180"/>
      <c r="DO239" s="180"/>
      <c r="DP239" s="180"/>
      <c r="DQ239" s="180"/>
      <c r="DR239" s="180"/>
      <c r="DS239" s="180"/>
      <c r="DT239" s="180"/>
      <c r="DU239" s="180"/>
      <c r="DV239" s="180"/>
      <c r="DW239" s="180"/>
      <c r="DX239" s="180"/>
      <c r="DY239" s="180"/>
      <c r="DZ239" s="180"/>
      <c r="EA239" s="180"/>
      <c r="EB239" s="180"/>
      <c r="EC239" s="180"/>
      <c r="ED239" s="180"/>
      <c r="EE239" s="180"/>
      <c r="EF239" s="180"/>
      <c r="EG239" s="180"/>
      <c r="EH239" s="180"/>
      <c r="EI239" s="180"/>
      <c r="EJ239" s="180"/>
    </row>
    <row r="240" spans="1:140" x14ac:dyDescent="0.35">
      <c r="A240" s="180"/>
      <c r="B240" s="180"/>
      <c r="C240" s="180"/>
      <c r="D240" s="180"/>
      <c r="E240" s="180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80"/>
      <c r="R240" s="180"/>
      <c r="S240" s="180"/>
      <c r="T240" s="180"/>
      <c r="U240" s="180"/>
      <c r="V240" s="180"/>
      <c r="W240" s="180"/>
      <c r="X240" s="180"/>
      <c r="Y240" s="18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  <c r="AS240" s="180"/>
      <c r="AT240" s="180"/>
      <c r="AU240" s="180"/>
      <c r="AV240" s="180"/>
      <c r="AW240" s="180"/>
      <c r="AX240" s="180"/>
      <c r="AY240" s="180"/>
      <c r="AZ240" s="180"/>
      <c r="BA240" s="180"/>
      <c r="BB240" s="180"/>
      <c r="BC240" s="180"/>
      <c r="BD240" s="180"/>
      <c r="BE240" s="180"/>
      <c r="BF240" s="180"/>
      <c r="BG240" s="180"/>
      <c r="BH240" s="180"/>
      <c r="BI240" s="180"/>
      <c r="BJ240" s="180"/>
      <c r="BK240" s="180"/>
      <c r="BL240" s="180"/>
      <c r="BM240" s="180"/>
      <c r="BN240" s="180"/>
      <c r="BO240" s="180"/>
      <c r="BP240" s="180"/>
      <c r="BQ240" s="180"/>
      <c r="BR240" s="180"/>
      <c r="BS240" s="180"/>
      <c r="BT240" s="180"/>
      <c r="BU240" s="180"/>
      <c r="BV240" s="180"/>
      <c r="BW240" s="180"/>
      <c r="BX240" s="180"/>
      <c r="BY240" s="180"/>
      <c r="BZ240" s="180"/>
      <c r="CA240" s="180"/>
      <c r="CB240" s="180"/>
      <c r="CC240" s="180"/>
      <c r="CD240" s="180"/>
      <c r="CE240" s="180"/>
      <c r="CF240" s="180"/>
      <c r="CG240" s="180"/>
      <c r="CH240" s="180"/>
      <c r="CI240" s="180"/>
      <c r="CJ240" s="180"/>
      <c r="CK240" s="180"/>
      <c r="CL240" s="180"/>
      <c r="CM240" s="180"/>
      <c r="CN240" s="180"/>
      <c r="CO240" s="180"/>
      <c r="CP240" s="180"/>
      <c r="CQ240" s="180"/>
      <c r="CR240" s="180"/>
      <c r="CS240" s="180"/>
      <c r="CT240" s="180"/>
      <c r="CU240" s="180"/>
      <c r="CV240" s="180"/>
      <c r="CW240" s="180"/>
      <c r="CX240" s="180"/>
      <c r="CY240" s="180"/>
      <c r="CZ240" s="180"/>
      <c r="DA240" s="180"/>
      <c r="DB240" s="180"/>
      <c r="DC240" s="180"/>
      <c r="DD240" s="180"/>
      <c r="DE240" s="180"/>
      <c r="DF240" s="180"/>
      <c r="DG240" s="180"/>
      <c r="DH240" s="180"/>
      <c r="DI240" s="180"/>
      <c r="DJ240" s="180"/>
      <c r="DK240" s="180"/>
      <c r="DL240" s="180"/>
      <c r="DM240" s="180"/>
      <c r="DN240" s="180"/>
      <c r="DO240" s="180"/>
      <c r="DP240" s="180"/>
      <c r="DQ240" s="180"/>
      <c r="DR240" s="180"/>
      <c r="DS240" s="180"/>
      <c r="DT240" s="180"/>
      <c r="DU240" s="180"/>
      <c r="DV240" s="180"/>
      <c r="DW240" s="180"/>
      <c r="DX240" s="180"/>
      <c r="DY240" s="180"/>
      <c r="DZ240" s="180"/>
      <c r="EA240" s="180"/>
      <c r="EB240" s="180"/>
      <c r="EC240" s="180"/>
      <c r="ED240" s="180"/>
      <c r="EE240" s="180"/>
      <c r="EF240" s="180"/>
      <c r="EG240" s="180"/>
      <c r="EH240" s="180"/>
      <c r="EI240" s="180"/>
      <c r="EJ240" s="180"/>
    </row>
    <row r="241" spans="1:140" x14ac:dyDescent="0.35">
      <c r="A241" s="180"/>
      <c r="B241" s="180"/>
      <c r="C241" s="180"/>
      <c r="D241" s="180"/>
      <c r="E241" s="180"/>
      <c r="F241" s="180"/>
      <c r="G241" s="180"/>
      <c r="H241" s="180"/>
      <c r="I241" s="180"/>
      <c r="J241" s="180"/>
      <c r="K241" s="180"/>
      <c r="L241" s="180"/>
      <c r="M241" s="180"/>
      <c r="N241" s="180"/>
      <c r="O241" s="180"/>
      <c r="P241" s="180"/>
      <c r="Q241" s="180"/>
      <c r="R241" s="180"/>
      <c r="S241" s="180"/>
      <c r="T241" s="180"/>
      <c r="U241" s="180"/>
      <c r="V241" s="180"/>
      <c r="W241" s="180"/>
      <c r="X241" s="180"/>
      <c r="Y241" s="18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  <c r="AS241" s="180"/>
      <c r="AT241" s="180"/>
      <c r="AU241" s="180"/>
      <c r="AV241" s="180"/>
      <c r="AW241" s="180"/>
      <c r="AX241" s="180"/>
      <c r="AY241" s="180"/>
      <c r="AZ241" s="180"/>
      <c r="BA241" s="180"/>
      <c r="BB241" s="180"/>
      <c r="BC241" s="180"/>
      <c r="BD241" s="180"/>
      <c r="BE241" s="180"/>
      <c r="BF241" s="180"/>
      <c r="BG241" s="180"/>
      <c r="BH241" s="180"/>
      <c r="BI241" s="180"/>
      <c r="BJ241" s="180"/>
      <c r="BK241" s="180"/>
      <c r="BL241" s="180"/>
      <c r="BM241" s="180"/>
      <c r="BN241" s="180"/>
      <c r="BO241" s="180"/>
      <c r="BP241" s="180"/>
      <c r="BQ241" s="180"/>
      <c r="BR241" s="180"/>
      <c r="BS241" s="180"/>
      <c r="BT241" s="180"/>
      <c r="BU241" s="180"/>
      <c r="BV241" s="180"/>
      <c r="BW241" s="180"/>
      <c r="BX241" s="180"/>
      <c r="BY241" s="180"/>
      <c r="BZ241" s="180"/>
      <c r="CA241" s="180"/>
      <c r="CB241" s="180"/>
      <c r="CC241" s="180"/>
      <c r="CD241" s="180"/>
      <c r="CE241" s="180"/>
      <c r="CF241" s="180"/>
      <c r="CG241" s="180"/>
      <c r="CH241" s="180"/>
      <c r="CI241" s="180"/>
      <c r="CJ241" s="180"/>
      <c r="CK241" s="180"/>
      <c r="CL241" s="180"/>
      <c r="CM241" s="180"/>
      <c r="CN241" s="180"/>
      <c r="CO241" s="180"/>
      <c r="CP241" s="180"/>
      <c r="CQ241" s="180"/>
      <c r="CR241" s="180"/>
      <c r="CS241" s="180"/>
      <c r="CT241" s="180"/>
      <c r="CU241" s="180"/>
      <c r="CV241" s="180"/>
      <c r="CW241" s="180"/>
      <c r="CX241" s="180"/>
      <c r="CY241" s="180"/>
      <c r="CZ241" s="180"/>
      <c r="DA241" s="180"/>
      <c r="DB241" s="180"/>
      <c r="DC241" s="180"/>
      <c r="DD241" s="180"/>
      <c r="DE241" s="180"/>
      <c r="DF241" s="180"/>
      <c r="DG241" s="180"/>
      <c r="DH241" s="180"/>
      <c r="DI241" s="180"/>
      <c r="DJ241" s="180"/>
      <c r="DK241" s="180"/>
      <c r="DL241" s="180"/>
      <c r="DM241" s="180"/>
      <c r="DN241" s="180"/>
      <c r="DO241" s="180"/>
      <c r="DP241" s="180"/>
      <c r="DQ241" s="180"/>
      <c r="DR241" s="180"/>
      <c r="DS241" s="180"/>
      <c r="DT241" s="180"/>
      <c r="DU241" s="180"/>
      <c r="DV241" s="180"/>
      <c r="DW241" s="180"/>
      <c r="DX241" s="180"/>
      <c r="DY241" s="180"/>
      <c r="DZ241" s="180"/>
      <c r="EA241" s="180"/>
      <c r="EB241" s="180"/>
      <c r="EC241" s="180"/>
      <c r="ED241" s="180"/>
      <c r="EE241" s="180"/>
      <c r="EF241" s="180"/>
      <c r="EG241" s="180"/>
      <c r="EH241" s="180"/>
      <c r="EI241" s="180"/>
      <c r="EJ241" s="180"/>
    </row>
    <row r="242" spans="1:140" x14ac:dyDescent="0.35">
      <c r="A242" s="180"/>
      <c r="B242" s="180"/>
      <c r="C242" s="180"/>
      <c r="D242" s="180"/>
      <c r="E242" s="180"/>
      <c r="F242" s="180"/>
      <c r="G242" s="180"/>
      <c r="H242" s="180"/>
      <c r="I242" s="180"/>
      <c r="J242" s="180"/>
      <c r="K242" s="180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80"/>
      <c r="W242" s="180"/>
      <c r="X242" s="180"/>
      <c r="Y242" s="18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  <c r="AS242" s="180"/>
      <c r="AT242" s="180"/>
      <c r="AU242" s="180"/>
      <c r="AV242" s="180"/>
      <c r="AW242" s="180"/>
      <c r="AX242" s="180"/>
      <c r="AY242" s="180"/>
      <c r="AZ242" s="180"/>
      <c r="BA242" s="180"/>
      <c r="BB242" s="180"/>
      <c r="BC242" s="180"/>
      <c r="BD242" s="180"/>
      <c r="BE242" s="180"/>
      <c r="BF242" s="180"/>
      <c r="BG242" s="180"/>
      <c r="BH242" s="180"/>
      <c r="BI242" s="180"/>
      <c r="BJ242" s="180"/>
      <c r="BK242" s="180"/>
      <c r="BL242" s="180"/>
      <c r="BM242" s="180"/>
      <c r="BN242" s="180"/>
      <c r="BO242" s="180"/>
      <c r="BP242" s="180"/>
      <c r="BQ242" s="180"/>
      <c r="BR242" s="180"/>
      <c r="BS242" s="180"/>
      <c r="BT242" s="180"/>
      <c r="BU242" s="180"/>
      <c r="BV242" s="180"/>
      <c r="BW242" s="180"/>
      <c r="BX242" s="180"/>
      <c r="BY242" s="180"/>
      <c r="BZ242" s="180"/>
      <c r="CA242" s="180"/>
      <c r="CB242" s="180"/>
      <c r="CC242" s="180"/>
      <c r="CD242" s="180"/>
      <c r="CE242" s="180"/>
      <c r="CF242" s="180"/>
      <c r="CG242" s="180"/>
      <c r="CH242" s="180"/>
      <c r="CI242" s="180"/>
      <c r="CJ242" s="180"/>
      <c r="CK242" s="180"/>
      <c r="CL242" s="180"/>
      <c r="CM242" s="180"/>
      <c r="CN242" s="180"/>
      <c r="CO242" s="180"/>
      <c r="CP242" s="180"/>
      <c r="CQ242" s="180"/>
      <c r="CR242" s="180"/>
      <c r="CS242" s="180"/>
      <c r="CT242" s="180"/>
      <c r="CU242" s="180"/>
      <c r="CV242" s="180"/>
      <c r="CW242" s="180"/>
      <c r="CX242" s="180"/>
      <c r="CY242" s="180"/>
      <c r="CZ242" s="180"/>
      <c r="DA242" s="180"/>
      <c r="DB242" s="180"/>
      <c r="DC242" s="180"/>
      <c r="DD242" s="180"/>
      <c r="DE242" s="180"/>
      <c r="DF242" s="180"/>
      <c r="DG242" s="180"/>
      <c r="DH242" s="180"/>
      <c r="DI242" s="180"/>
      <c r="DJ242" s="180"/>
      <c r="DK242" s="180"/>
      <c r="DL242" s="180"/>
      <c r="DM242" s="180"/>
      <c r="DN242" s="180"/>
      <c r="DO242" s="180"/>
      <c r="DP242" s="180"/>
      <c r="DQ242" s="180"/>
      <c r="DR242" s="180"/>
      <c r="DS242" s="180"/>
      <c r="DT242" s="180"/>
      <c r="DU242" s="180"/>
      <c r="DV242" s="180"/>
      <c r="DW242" s="180"/>
      <c r="DX242" s="180"/>
      <c r="DY242" s="180"/>
      <c r="DZ242" s="180"/>
      <c r="EA242" s="180"/>
      <c r="EB242" s="180"/>
      <c r="EC242" s="180"/>
      <c r="ED242" s="180"/>
      <c r="EE242" s="180"/>
      <c r="EF242" s="180"/>
      <c r="EG242" s="180"/>
      <c r="EH242" s="180"/>
      <c r="EI242" s="180"/>
      <c r="EJ242" s="180"/>
    </row>
    <row r="243" spans="1:140" x14ac:dyDescent="0.35">
      <c r="A243" s="180"/>
      <c r="B243" s="180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0"/>
      <c r="Q243" s="180"/>
      <c r="R243" s="180"/>
      <c r="S243" s="180"/>
      <c r="T243" s="180"/>
      <c r="U243" s="180"/>
      <c r="V243" s="180"/>
      <c r="W243" s="180"/>
      <c r="X243" s="180"/>
      <c r="Y243" s="18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  <c r="AS243" s="180"/>
      <c r="AT243" s="180"/>
      <c r="AU243" s="180"/>
      <c r="AV243" s="180"/>
      <c r="AW243" s="180"/>
      <c r="AX243" s="180"/>
      <c r="AY243" s="180"/>
      <c r="AZ243" s="180"/>
      <c r="BA243" s="180"/>
      <c r="BB243" s="180"/>
      <c r="BC243" s="180"/>
      <c r="BD243" s="180"/>
      <c r="BE243" s="180"/>
      <c r="BF243" s="180"/>
      <c r="BG243" s="180"/>
      <c r="BH243" s="180"/>
      <c r="BI243" s="180"/>
      <c r="BJ243" s="180"/>
      <c r="BK243" s="180"/>
      <c r="BL243" s="180"/>
      <c r="BM243" s="180"/>
      <c r="BN243" s="180"/>
      <c r="BO243" s="180"/>
      <c r="BP243" s="180"/>
      <c r="BQ243" s="180"/>
      <c r="BR243" s="180"/>
      <c r="BS243" s="180"/>
      <c r="BT243" s="180"/>
      <c r="BU243" s="180"/>
      <c r="BV243" s="180"/>
      <c r="BW243" s="180"/>
      <c r="BX243" s="180"/>
      <c r="BY243" s="180"/>
      <c r="BZ243" s="180"/>
      <c r="CA243" s="180"/>
      <c r="CB243" s="180"/>
      <c r="CC243" s="180"/>
      <c r="CD243" s="180"/>
      <c r="CE243" s="180"/>
      <c r="CF243" s="180"/>
      <c r="CG243" s="180"/>
      <c r="CH243" s="180"/>
      <c r="CI243" s="180"/>
      <c r="CJ243" s="180"/>
      <c r="CK243" s="180"/>
      <c r="CL243" s="180"/>
      <c r="CM243" s="180"/>
      <c r="CN243" s="180"/>
      <c r="CO243" s="180"/>
      <c r="CP243" s="180"/>
      <c r="CQ243" s="180"/>
      <c r="CR243" s="180"/>
      <c r="CS243" s="180"/>
      <c r="CT243" s="180"/>
      <c r="CU243" s="180"/>
      <c r="CV243" s="180"/>
      <c r="CW243" s="180"/>
      <c r="CX243" s="180"/>
      <c r="CY243" s="180"/>
      <c r="CZ243" s="180"/>
      <c r="DA243" s="180"/>
      <c r="DB243" s="180"/>
      <c r="DC243" s="180"/>
      <c r="DD243" s="180"/>
      <c r="DE243" s="180"/>
      <c r="DF243" s="180"/>
      <c r="DG243" s="180"/>
      <c r="DH243" s="180"/>
      <c r="DI243" s="180"/>
      <c r="DJ243" s="180"/>
      <c r="DK243" s="180"/>
      <c r="DL243" s="180"/>
      <c r="DM243" s="180"/>
      <c r="DN243" s="180"/>
      <c r="DO243" s="180"/>
      <c r="DP243" s="180"/>
      <c r="DQ243" s="180"/>
      <c r="DR243" s="180"/>
      <c r="DS243" s="180"/>
      <c r="DT243" s="180"/>
      <c r="DU243" s="180"/>
      <c r="DV243" s="180"/>
      <c r="DW243" s="180"/>
      <c r="DX243" s="180"/>
      <c r="DY243" s="180"/>
      <c r="DZ243" s="180"/>
      <c r="EA243" s="180"/>
      <c r="EB243" s="180"/>
      <c r="EC243" s="180"/>
      <c r="ED243" s="180"/>
      <c r="EE243" s="180"/>
      <c r="EF243" s="180"/>
      <c r="EG243" s="180"/>
      <c r="EH243" s="180"/>
      <c r="EI243" s="180"/>
      <c r="EJ243" s="180"/>
    </row>
    <row r="244" spans="1:140" x14ac:dyDescent="0.35">
      <c r="A244" s="180"/>
      <c r="B244" s="180"/>
      <c r="C244" s="180"/>
      <c r="D244" s="180"/>
      <c r="E244" s="180"/>
      <c r="F244" s="180"/>
      <c r="G244" s="180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80"/>
      <c r="W244" s="180"/>
      <c r="X244" s="180"/>
      <c r="Y244" s="180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  <c r="AS244" s="180"/>
      <c r="AT244" s="180"/>
      <c r="AU244" s="180"/>
      <c r="AV244" s="180"/>
      <c r="AW244" s="180"/>
      <c r="AX244" s="180"/>
      <c r="AY244" s="180"/>
      <c r="AZ244" s="180"/>
      <c r="BA244" s="180"/>
      <c r="BB244" s="180"/>
      <c r="BC244" s="180"/>
      <c r="BD244" s="180"/>
      <c r="BE244" s="180"/>
      <c r="BF244" s="180"/>
      <c r="BG244" s="180"/>
      <c r="BH244" s="180"/>
      <c r="BI244" s="180"/>
      <c r="BJ244" s="180"/>
      <c r="BK244" s="180"/>
      <c r="BL244" s="180"/>
      <c r="BM244" s="180"/>
      <c r="BN244" s="180"/>
      <c r="BO244" s="180"/>
      <c r="BP244" s="180"/>
      <c r="BQ244" s="180"/>
      <c r="BR244" s="180"/>
      <c r="BS244" s="180"/>
      <c r="BT244" s="180"/>
      <c r="BU244" s="180"/>
      <c r="BV244" s="180"/>
      <c r="BW244" s="180"/>
      <c r="BX244" s="180"/>
      <c r="BY244" s="180"/>
      <c r="BZ244" s="180"/>
      <c r="CA244" s="180"/>
      <c r="CB244" s="180"/>
      <c r="CC244" s="180"/>
      <c r="CD244" s="180"/>
      <c r="CE244" s="180"/>
      <c r="CF244" s="180"/>
      <c r="CG244" s="180"/>
      <c r="CH244" s="180"/>
      <c r="CI244" s="180"/>
      <c r="CJ244" s="180"/>
      <c r="CK244" s="180"/>
      <c r="CL244" s="180"/>
      <c r="CM244" s="180"/>
      <c r="CN244" s="180"/>
      <c r="CO244" s="180"/>
      <c r="CP244" s="180"/>
      <c r="CQ244" s="180"/>
      <c r="CR244" s="180"/>
      <c r="CS244" s="180"/>
      <c r="CT244" s="180"/>
      <c r="CU244" s="180"/>
      <c r="CV244" s="180"/>
      <c r="CW244" s="180"/>
      <c r="CX244" s="180"/>
      <c r="CY244" s="180"/>
      <c r="CZ244" s="180"/>
      <c r="DA244" s="180"/>
      <c r="DB244" s="180"/>
      <c r="DC244" s="180"/>
      <c r="DD244" s="180"/>
      <c r="DE244" s="180"/>
      <c r="DF244" s="180"/>
      <c r="DG244" s="180"/>
      <c r="DH244" s="180"/>
      <c r="DI244" s="180"/>
      <c r="DJ244" s="180"/>
      <c r="DK244" s="180"/>
      <c r="DL244" s="180"/>
      <c r="DM244" s="180"/>
      <c r="DN244" s="180"/>
      <c r="DO244" s="180"/>
      <c r="DP244" s="180"/>
      <c r="DQ244" s="180"/>
      <c r="DR244" s="180"/>
      <c r="DS244" s="180"/>
      <c r="DT244" s="180"/>
      <c r="DU244" s="180"/>
      <c r="DV244" s="180"/>
      <c r="DW244" s="180"/>
      <c r="DX244" s="180"/>
      <c r="DY244" s="180"/>
      <c r="DZ244" s="180"/>
      <c r="EA244" s="180"/>
      <c r="EB244" s="180"/>
      <c r="EC244" s="180"/>
      <c r="ED244" s="180"/>
      <c r="EE244" s="180"/>
      <c r="EF244" s="180"/>
      <c r="EG244" s="180"/>
      <c r="EH244" s="180"/>
      <c r="EI244" s="180"/>
      <c r="EJ244" s="180"/>
    </row>
    <row r="245" spans="1:140" x14ac:dyDescent="0.35">
      <c r="A245" s="180"/>
      <c r="B245" s="180"/>
      <c r="C245" s="180"/>
      <c r="D245" s="180"/>
      <c r="E245" s="180"/>
      <c r="F245" s="180"/>
      <c r="G245" s="180"/>
      <c r="H245" s="180"/>
      <c r="I245" s="180"/>
      <c r="J245" s="180"/>
      <c r="K245" s="180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  <c r="V245" s="180"/>
      <c r="W245" s="180"/>
      <c r="X245" s="180"/>
      <c r="Y245" s="18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  <c r="AS245" s="180"/>
      <c r="AT245" s="180"/>
      <c r="AU245" s="180"/>
      <c r="AV245" s="180"/>
      <c r="AW245" s="180"/>
      <c r="AX245" s="180"/>
      <c r="AY245" s="180"/>
      <c r="AZ245" s="180"/>
      <c r="BA245" s="180"/>
      <c r="BB245" s="180"/>
      <c r="BC245" s="180"/>
      <c r="BD245" s="180"/>
      <c r="BE245" s="180"/>
      <c r="BF245" s="180"/>
      <c r="BG245" s="180"/>
      <c r="BH245" s="180"/>
      <c r="BI245" s="180"/>
      <c r="BJ245" s="180"/>
      <c r="BK245" s="180"/>
      <c r="BL245" s="180"/>
      <c r="BM245" s="180"/>
      <c r="BN245" s="180"/>
      <c r="BO245" s="180"/>
      <c r="BP245" s="180"/>
      <c r="BQ245" s="180"/>
      <c r="BR245" s="180"/>
      <c r="BS245" s="180"/>
      <c r="BT245" s="180"/>
      <c r="BU245" s="180"/>
      <c r="BV245" s="180"/>
      <c r="BW245" s="180"/>
      <c r="BX245" s="180"/>
      <c r="BY245" s="180"/>
      <c r="BZ245" s="180"/>
      <c r="CA245" s="180"/>
      <c r="CB245" s="180"/>
      <c r="CC245" s="180"/>
      <c r="CD245" s="180"/>
      <c r="CE245" s="180"/>
      <c r="CF245" s="180"/>
      <c r="CG245" s="180"/>
      <c r="CH245" s="180"/>
      <c r="CI245" s="180"/>
      <c r="CJ245" s="180"/>
      <c r="CK245" s="180"/>
      <c r="CL245" s="180"/>
      <c r="CM245" s="180"/>
      <c r="CN245" s="180"/>
      <c r="CO245" s="180"/>
      <c r="CP245" s="180"/>
      <c r="CQ245" s="180"/>
      <c r="CR245" s="180"/>
      <c r="CS245" s="180"/>
      <c r="CT245" s="180"/>
      <c r="CU245" s="180"/>
      <c r="CV245" s="180"/>
      <c r="CW245" s="180"/>
      <c r="CX245" s="180"/>
      <c r="CY245" s="180"/>
      <c r="CZ245" s="180"/>
      <c r="DA245" s="180"/>
      <c r="DB245" s="180"/>
      <c r="DC245" s="180"/>
      <c r="DD245" s="180"/>
      <c r="DE245" s="180"/>
      <c r="DF245" s="180"/>
      <c r="DG245" s="180"/>
      <c r="DH245" s="180"/>
      <c r="DI245" s="180"/>
      <c r="DJ245" s="180"/>
      <c r="DK245" s="180"/>
      <c r="DL245" s="180"/>
      <c r="DM245" s="180"/>
      <c r="DN245" s="180"/>
      <c r="DO245" s="180"/>
      <c r="DP245" s="180"/>
      <c r="DQ245" s="180"/>
      <c r="DR245" s="180"/>
      <c r="DS245" s="180"/>
      <c r="DT245" s="180"/>
      <c r="DU245" s="180"/>
      <c r="DV245" s="180"/>
      <c r="DW245" s="180"/>
      <c r="DX245" s="180"/>
      <c r="DY245" s="180"/>
      <c r="DZ245" s="180"/>
      <c r="EA245" s="180"/>
      <c r="EB245" s="180"/>
      <c r="EC245" s="180"/>
      <c r="ED245" s="180"/>
      <c r="EE245" s="180"/>
      <c r="EF245" s="180"/>
      <c r="EG245" s="180"/>
      <c r="EH245" s="180"/>
      <c r="EI245" s="180"/>
      <c r="EJ245" s="180"/>
    </row>
    <row r="246" spans="1:140" x14ac:dyDescent="0.35">
      <c r="A246" s="180"/>
      <c r="B246" s="180"/>
      <c r="C246" s="180"/>
      <c r="D246" s="180"/>
      <c r="E246" s="180"/>
      <c r="F246" s="180"/>
      <c r="G246" s="180"/>
      <c r="H246" s="180"/>
      <c r="I246" s="180"/>
      <c r="J246" s="180"/>
      <c r="K246" s="180"/>
      <c r="L246" s="180"/>
      <c r="M246" s="180"/>
      <c r="N246" s="180"/>
      <c r="O246" s="180"/>
      <c r="P246" s="180"/>
      <c r="Q246" s="180"/>
      <c r="R246" s="180"/>
      <c r="S246" s="180"/>
      <c r="T246" s="180"/>
      <c r="U246" s="180"/>
      <c r="V246" s="180"/>
      <c r="W246" s="180"/>
      <c r="X246" s="180"/>
      <c r="Y246" s="18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  <c r="AS246" s="180"/>
      <c r="AT246" s="180"/>
      <c r="AU246" s="180"/>
      <c r="AV246" s="180"/>
      <c r="AW246" s="180"/>
      <c r="AX246" s="180"/>
      <c r="AY246" s="180"/>
      <c r="AZ246" s="180"/>
      <c r="BA246" s="180"/>
      <c r="BB246" s="180"/>
      <c r="BC246" s="180"/>
      <c r="BD246" s="180"/>
      <c r="BE246" s="180"/>
      <c r="BF246" s="180"/>
      <c r="BG246" s="180"/>
      <c r="BH246" s="180"/>
      <c r="BI246" s="180"/>
      <c r="BJ246" s="180"/>
      <c r="BK246" s="180"/>
      <c r="BL246" s="180"/>
      <c r="BM246" s="180"/>
      <c r="BN246" s="180"/>
      <c r="BO246" s="180"/>
      <c r="BP246" s="180"/>
      <c r="BQ246" s="180"/>
      <c r="BR246" s="180"/>
      <c r="BS246" s="180"/>
      <c r="BT246" s="180"/>
      <c r="BU246" s="180"/>
      <c r="BV246" s="180"/>
      <c r="BW246" s="180"/>
      <c r="BX246" s="180"/>
      <c r="BY246" s="180"/>
      <c r="BZ246" s="180"/>
      <c r="CA246" s="180"/>
      <c r="CB246" s="180"/>
      <c r="CC246" s="180"/>
      <c r="CD246" s="180"/>
      <c r="CE246" s="180"/>
      <c r="CF246" s="180"/>
      <c r="CG246" s="180"/>
      <c r="CH246" s="180"/>
      <c r="CI246" s="180"/>
      <c r="CJ246" s="180"/>
      <c r="CK246" s="180"/>
      <c r="CL246" s="180"/>
      <c r="CM246" s="180"/>
      <c r="CN246" s="180"/>
      <c r="CO246" s="180"/>
      <c r="CP246" s="180"/>
      <c r="CQ246" s="180"/>
      <c r="CR246" s="180"/>
      <c r="CS246" s="180"/>
      <c r="CT246" s="180"/>
      <c r="CU246" s="180"/>
      <c r="CV246" s="180"/>
      <c r="CW246" s="180"/>
      <c r="CX246" s="180"/>
      <c r="CY246" s="180"/>
      <c r="CZ246" s="180"/>
      <c r="DA246" s="180"/>
      <c r="DB246" s="180"/>
      <c r="DC246" s="180"/>
      <c r="DD246" s="180"/>
      <c r="DE246" s="180"/>
      <c r="DF246" s="180"/>
      <c r="DG246" s="180"/>
      <c r="DH246" s="180"/>
      <c r="DI246" s="180"/>
      <c r="DJ246" s="180"/>
      <c r="DK246" s="180"/>
      <c r="DL246" s="180"/>
      <c r="DM246" s="180"/>
      <c r="DN246" s="180"/>
      <c r="DO246" s="180"/>
      <c r="DP246" s="180"/>
      <c r="DQ246" s="180"/>
      <c r="DR246" s="180"/>
      <c r="DS246" s="180"/>
      <c r="DT246" s="180"/>
      <c r="DU246" s="180"/>
      <c r="DV246" s="180"/>
      <c r="DW246" s="180"/>
      <c r="DX246" s="180"/>
      <c r="DY246" s="180"/>
      <c r="DZ246" s="180"/>
      <c r="EA246" s="180"/>
      <c r="EB246" s="180"/>
      <c r="EC246" s="180"/>
      <c r="ED246" s="180"/>
      <c r="EE246" s="180"/>
      <c r="EF246" s="180"/>
      <c r="EG246" s="180"/>
      <c r="EH246" s="180"/>
      <c r="EI246" s="180"/>
      <c r="EJ246" s="180"/>
    </row>
    <row r="247" spans="1:140" x14ac:dyDescent="0.35">
      <c r="A247" s="180"/>
      <c r="B247" s="180"/>
      <c r="C247" s="180"/>
      <c r="D247" s="180"/>
      <c r="E247" s="180"/>
      <c r="F247" s="180"/>
      <c r="G247" s="180"/>
      <c r="H247" s="180"/>
      <c r="I247" s="180"/>
      <c r="J247" s="180"/>
      <c r="K247" s="180"/>
      <c r="L247" s="180"/>
      <c r="M247" s="180"/>
      <c r="N247" s="180"/>
      <c r="O247" s="180"/>
      <c r="P247" s="180"/>
      <c r="Q247" s="180"/>
      <c r="R247" s="180"/>
      <c r="S247" s="180"/>
      <c r="T247" s="180"/>
      <c r="U247" s="180"/>
      <c r="V247" s="180"/>
      <c r="W247" s="180"/>
      <c r="X247" s="180"/>
      <c r="Y247" s="18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  <c r="AS247" s="180"/>
      <c r="AT247" s="180"/>
      <c r="AU247" s="180"/>
      <c r="AV247" s="180"/>
      <c r="AW247" s="180"/>
      <c r="AX247" s="180"/>
      <c r="AY247" s="180"/>
      <c r="AZ247" s="180"/>
      <c r="BA247" s="180"/>
      <c r="BB247" s="180"/>
      <c r="BC247" s="180"/>
      <c r="BD247" s="180"/>
      <c r="BE247" s="180"/>
      <c r="BF247" s="180"/>
      <c r="BG247" s="180"/>
      <c r="BH247" s="180"/>
      <c r="BI247" s="180"/>
      <c r="BJ247" s="180"/>
      <c r="BK247" s="180"/>
      <c r="BL247" s="180"/>
      <c r="BM247" s="180"/>
      <c r="BN247" s="180"/>
      <c r="BO247" s="180"/>
      <c r="BP247" s="180"/>
      <c r="BQ247" s="180"/>
      <c r="BR247" s="180"/>
      <c r="BS247" s="180"/>
      <c r="BT247" s="180"/>
      <c r="BU247" s="180"/>
      <c r="BV247" s="180"/>
      <c r="BW247" s="180"/>
      <c r="BX247" s="180"/>
      <c r="BY247" s="180"/>
      <c r="BZ247" s="180"/>
      <c r="CA247" s="180"/>
      <c r="CB247" s="180"/>
      <c r="CC247" s="180"/>
      <c r="CD247" s="180"/>
      <c r="CE247" s="180"/>
      <c r="CF247" s="180"/>
      <c r="CG247" s="180"/>
      <c r="CH247" s="180"/>
      <c r="CI247" s="180"/>
      <c r="CJ247" s="180"/>
      <c r="CK247" s="180"/>
      <c r="CL247" s="180"/>
      <c r="CM247" s="180"/>
      <c r="CN247" s="180"/>
      <c r="CO247" s="180"/>
      <c r="CP247" s="180"/>
      <c r="CQ247" s="180"/>
      <c r="CR247" s="180"/>
      <c r="CS247" s="180"/>
      <c r="CT247" s="180"/>
      <c r="CU247" s="180"/>
      <c r="CV247" s="180"/>
      <c r="CW247" s="180"/>
      <c r="CX247" s="180"/>
      <c r="CY247" s="180"/>
      <c r="CZ247" s="180"/>
      <c r="DA247" s="180"/>
      <c r="DB247" s="180"/>
      <c r="DC247" s="180"/>
      <c r="DD247" s="180"/>
      <c r="DE247" s="180"/>
      <c r="DF247" s="180"/>
      <c r="DG247" s="180"/>
      <c r="DH247" s="180"/>
      <c r="DI247" s="180"/>
      <c r="DJ247" s="180"/>
      <c r="DK247" s="180"/>
      <c r="DL247" s="180"/>
      <c r="DM247" s="180"/>
      <c r="DN247" s="180"/>
      <c r="DO247" s="180"/>
      <c r="DP247" s="180"/>
      <c r="DQ247" s="180"/>
      <c r="DR247" s="180"/>
      <c r="DS247" s="180"/>
      <c r="DT247" s="180"/>
      <c r="DU247" s="180"/>
      <c r="DV247" s="180"/>
      <c r="DW247" s="180"/>
      <c r="DX247" s="180"/>
      <c r="DY247" s="180"/>
      <c r="DZ247" s="180"/>
      <c r="EA247" s="180"/>
      <c r="EB247" s="180"/>
      <c r="EC247" s="180"/>
      <c r="ED247" s="180"/>
      <c r="EE247" s="180"/>
      <c r="EF247" s="180"/>
      <c r="EG247" s="180"/>
      <c r="EH247" s="180"/>
      <c r="EI247" s="180"/>
      <c r="EJ247" s="180"/>
    </row>
    <row r="248" spans="1:140" x14ac:dyDescent="0.35">
      <c r="A248" s="180"/>
      <c r="B248" s="180"/>
      <c r="C248" s="180"/>
      <c r="D248" s="180"/>
      <c r="E248" s="180"/>
      <c r="F248" s="180"/>
      <c r="G248" s="180"/>
      <c r="H248" s="180"/>
      <c r="I248" s="180"/>
      <c r="J248" s="180"/>
      <c r="K248" s="180"/>
      <c r="L248" s="180"/>
      <c r="M248" s="180"/>
      <c r="N248" s="180"/>
      <c r="O248" s="180"/>
      <c r="P248" s="180"/>
      <c r="Q248" s="180"/>
      <c r="R248" s="180"/>
      <c r="S248" s="180"/>
      <c r="T248" s="180"/>
      <c r="U248" s="180"/>
      <c r="V248" s="180"/>
      <c r="W248" s="180"/>
      <c r="X248" s="180"/>
      <c r="Y248" s="18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  <c r="AS248" s="180"/>
      <c r="AT248" s="180"/>
      <c r="AU248" s="180"/>
      <c r="AV248" s="180"/>
      <c r="AW248" s="180"/>
      <c r="AX248" s="180"/>
      <c r="AY248" s="180"/>
      <c r="AZ248" s="180"/>
      <c r="BA248" s="180"/>
      <c r="BB248" s="180"/>
      <c r="BC248" s="180"/>
      <c r="BD248" s="180"/>
      <c r="BE248" s="180"/>
      <c r="BF248" s="180"/>
      <c r="BG248" s="180"/>
      <c r="BH248" s="180"/>
      <c r="BI248" s="180"/>
      <c r="BJ248" s="180"/>
      <c r="BK248" s="180"/>
      <c r="BL248" s="180"/>
      <c r="BM248" s="180"/>
      <c r="BN248" s="180"/>
      <c r="BO248" s="180"/>
      <c r="BP248" s="180"/>
      <c r="BQ248" s="180"/>
      <c r="BR248" s="180"/>
      <c r="BS248" s="180"/>
      <c r="BT248" s="180"/>
      <c r="BU248" s="180"/>
      <c r="BV248" s="180"/>
      <c r="BW248" s="180"/>
      <c r="BX248" s="180"/>
      <c r="BY248" s="180"/>
      <c r="BZ248" s="180"/>
      <c r="CA248" s="180"/>
      <c r="CB248" s="180"/>
      <c r="CC248" s="180"/>
      <c r="CD248" s="180"/>
      <c r="CE248" s="180"/>
      <c r="CF248" s="180"/>
      <c r="CG248" s="180"/>
      <c r="CH248" s="180"/>
      <c r="CI248" s="180"/>
      <c r="CJ248" s="180"/>
      <c r="CK248" s="180"/>
      <c r="CL248" s="180"/>
      <c r="CM248" s="180"/>
      <c r="CN248" s="180"/>
      <c r="CO248" s="180"/>
      <c r="CP248" s="180"/>
      <c r="CQ248" s="180"/>
      <c r="CR248" s="180"/>
      <c r="CS248" s="180"/>
      <c r="CT248" s="180"/>
      <c r="CU248" s="180"/>
      <c r="CV248" s="180"/>
      <c r="CW248" s="180"/>
      <c r="CX248" s="180"/>
      <c r="CY248" s="180"/>
      <c r="CZ248" s="180"/>
      <c r="DA248" s="180"/>
      <c r="DB248" s="180"/>
      <c r="DC248" s="180"/>
      <c r="DD248" s="180"/>
      <c r="DE248" s="180"/>
      <c r="DF248" s="180"/>
      <c r="DG248" s="180"/>
      <c r="DH248" s="180"/>
      <c r="DI248" s="180"/>
      <c r="DJ248" s="180"/>
      <c r="DK248" s="180"/>
      <c r="DL248" s="180"/>
      <c r="DM248" s="180"/>
      <c r="DN248" s="180"/>
      <c r="DO248" s="180"/>
      <c r="DP248" s="180"/>
      <c r="DQ248" s="180"/>
      <c r="DR248" s="180"/>
      <c r="DS248" s="180"/>
      <c r="DT248" s="180"/>
      <c r="DU248" s="180"/>
      <c r="DV248" s="180"/>
      <c r="DW248" s="180"/>
      <c r="DX248" s="180"/>
      <c r="DY248" s="180"/>
      <c r="DZ248" s="180"/>
      <c r="EA248" s="180"/>
      <c r="EB248" s="180"/>
      <c r="EC248" s="180"/>
      <c r="ED248" s="180"/>
      <c r="EE248" s="180"/>
      <c r="EF248" s="180"/>
      <c r="EG248" s="180"/>
      <c r="EH248" s="180"/>
      <c r="EI248" s="180"/>
      <c r="EJ248" s="180"/>
    </row>
    <row r="249" spans="1:140" x14ac:dyDescent="0.35">
      <c r="A249" s="180"/>
      <c r="B249" s="18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80"/>
      <c r="AS249" s="180"/>
      <c r="AT249" s="180"/>
      <c r="AU249" s="180"/>
      <c r="AV249" s="180"/>
      <c r="AW249" s="180"/>
      <c r="AX249" s="180"/>
      <c r="AY249" s="180"/>
      <c r="AZ249" s="180"/>
      <c r="BA249" s="180"/>
      <c r="BB249" s="180"/>
      <c r="BC249" s="180"/>
      <c r="BD249" s="180"/>
      <c r="BE249" s="180"/>
      <c r="BF249" s="180"/>
      <c r="BG249" s="180"/>
      <c r="BH249" s="180"/>
      <c r="BI249" s="180"/>
      <c r="BJ249" s="180"/>
      <c r="BK249" s="180"/>
      <c r="BL249" s="180"/>
      <c r="BM249" s="180"/>
      <c r="BN249" s="180"/>
      <c r="BO249" s="180"/>
      <c r="BP249" s="180"/>
      <c r="BQ249" s="180"/>
      <c r="BR249" s="180"/>
      <c r="BS249" s="180"/>
      <c r="BT249" s="180"/>
      <c r="BU249" s="180"/>
      <c r="BV249" s="180"/>
      <c r="BW249" s="180"/>
      <c r="BX249" s="180"/>
      <c r="BY249" s="180"/>
      <c r="BZ249" s="180"/>
      <c r="CA249" s="180"/>
      <c r="CB249" s="180"/>
      <c r="CC249" s="180"/>
      <c r="CD249" s="180"/>
      <c r="CE249" s="180"/>
      <c r="CF249" s="180"/>
      <c r="CG249" s="180"/>
      <c r="CH249" s="180"/>
      <c r="CI249" s="180"/>
      <c r="CJ249" s="180"/>
      <c r="CK249" s="180"/>
      <c r="CL249" s="180"/>
      <c r="CM249" s="180"/>
      <c r="CN249" s="180"/>
      <c r="CO249" s="180"/>
      <c r="CP249" s="180"/>
      <c r="CQ249" s="180"/>
      <c r="CR249" s="180"/>
      <c r="CS249" s="180"/>
      <c r="CT249" s="180"/>
      <c r="CU249" s="180"/>
      <c r="CV249" s="180"/>
      <c r="CW249" s="180"/>
      <c r="CX249" s="180"/>
      <c r="CY249" s="180"/>
      <c r="CZ249" s="180"/>
      <c r="DA249" s="180"/>
      <c r="DB249" s="180"/>
      <c r="DC249" s="180"/>
      <c r="DD249" s="180"/>
      <c r="DE249" s="180"/>
      <c r="DF249" s="180"/>
      <c r="DG249" s="180"/>
      <c r="DH249" s="180"/>
      <c r="DI249" s="180"/>
      <c r="DJ249" s="180"/>
      <c r="DK249" s="180"/>
      <c r="DL249" s="180"/>
      <c r="DM249" s="180"/>
      <c r="DN249" s="180"/>
      <c r="DO249" s="180"/>
      <c r="DP249" s="180"/>
      <c r="DQ249" s="180"/>
      <c r="DR249" s="180"/>
      <c r="DS249" s="180"/>
      <c r="DT249" s="180"/>
      <c r="DU249" s="180"/>
      <c r="DV249" s="180"/>
      <c r="DW249" s="180"/>
      <c r="DX249" s="180"/>
      <c r="DY249" s="180"/>
      <c r="DZ249" s="180"/>
      <c r="EA249" s="180"/>
      <c r="EB249" s="180"/>
      <c r="EC249" s="180"/>
      <c r="ED249" s="180"/>
      <c r="EE249" s="180"/>
      <c r="EF249" s="180"/>
      <c r="EG249" s="180"/>
      <c r="EH249" s="180"/>
      <c r="EI249" s="180"/>
      <c r="EJ249" s="180"/>
    </row>
    <row r="250" spans="1:140" x14ac:dyDescent="0.35">
      <c r="A250" s="180"/>
      <c r="B250" s="180"/>
      <c r="C250" s="180"/>
      <c r="D250" s="180"/>
      <c r="E250" s="180"/>
      <c r="F250" s="180"/>
      <c r="G250" s="180"/>
      <c r="H250" s="180"/>
      <c r="I250" s="180"/>
      <c r="J250" s="180"/>
      <c r="K250" s="180"/>
      <c r="L250" s="180"/>
      <c r="M250" s="180"/>
      <c r="N250" s="180"/>
      <c r="O250" s="180"/>
      <c r="P250" s="180"/>
      <c r="Q250" s="180"/>
      <c r="R250" s="180"/>
      <c r="S250" s="180"/>
      <c r="T250" s="180"/>
      <c r="U250" s="180"/>
      <c r="V250" s="180"/>
      <c r="W250" s="180"/>
      <c r="X250" s="180"/>
      <c r="Y250" s="180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  <c r="AQ250" s="180"/>
      <c r="AR250" s="180"/>
      <c r="AS250" s="180"/>
      <c r="AT250" s="180"/>
      <c r="AU250" s="180"/>
      <c r="AV250" s="180"/>
      <c r="AW250" s="180"/>
      <c r="AX250" s="180"/>
      <c r="AY250" s="180"/>
      <c r="AZ250" s="180"/>
      <c r="BA250" s="180"/>
      <c r="BB250" s="180"/>
      <c r="BC250" s="180"/>
      <c r="BD250" s="180"/>
      <c r="BE250" s="180"/>
      <c r="BF250" s="180"/>
      <c r="BG250" s="180"/>
      <c r="BH250" s="180"/>
      <c r="BI250" s="180"/>
      <c r="BJ250" s="180"/>
      <c r="BK250" s="180"/>
      <c r="BL250" s="180"/>
      <c r="BM250" s="180"/>
      <c r="BN250" s="180"/>
      <c r="BO250" s="180"/>
      <c r="BP250" s="180"/>
      <c r="BQ250" s="180"/>
      <c r="BR250" s="180"/>
      <c r="BS250" s="180"/>
      <c r="BT250" s="180"/>
      <c r="BU250" s="180"/>
      <c r="BV250" s="180"/>
      <c r="BW250" s="180"/>
      <c r="BX250" s="180"/>
      <c r="BY250" s="180"/>
      <c r="BZ250" s="180"/>
      <c r="CA250" s="180"/>
      <c r="CB250" s="180"/>
      <c r="CC250" s="180"/>
      <c r="CD250" s="180"/>
      <c r="CE250" s="180"/>
      <c r="CF250" s="180"/>
      <c r="CG250" s="180"/>
      <c r="CH250" s="180"/>
      <c r="CI250" s="180"/>
      <c r="CJ250" s="180"/>
      <c r="CK250" s="180"/>
      <c r="CL250" s="180"/>
      <c r="CM250" s="180"/>
      <c r="CN250" s="180"/>
      <c r="CO250" s="180"/>
      <c r="CP250" s="180"/>
      <c r="CQ250" s="180"/>
      <c r="CR250" s="180"/>
      <c r="CS250" s="180"/>
      <c r="CT250" s="180"/>
      <c r="CU250" s="180"/>
      <c r="CV250" s="180"/>
      <c r="CW250" s="180"/>
      <c r="CX250" s="180"/>
      <c r="CY250" s="180"/>
      <c r="CZ250" s="180"/>
      <c r="DA250" s="180"/>
      <c r="DB250" s="180"/>
      <c r="DC250" s="180"/>
      <c r="DD250" s="180"/>
      <c r="DE250" s="180"/>
      <c r="DF250" s="180"/>
      <c r="DG250" s="180"/>
      <c r="DH250" s="180"/>
      <c r="DI250" s="180"/>
      <c r="DJ250" s="180"/>
      <c r="DK250" s="180"/>
      <c r="DL250" s="180"/>
      <c r="DM250" s="180"/>
      <c r="DN250" s="180"/>
      <c r="DO250" s="180"/>
      <c r="DP250" s="180"/>
      <c r="DQ250" s="180"/>
      <c r="DR250" s="180"/>
      <c r="DS250" s="180"/>
      <c r="DT250" s="180"/>
      <c r="DU250" s="180"/>
      <c r="DV250" s="180"/>
      <c r="DW250" s="180"/>
      <c r="DX250" s="180"/>
      <c r="DY250" s="180"/>
      <c r="DZ250" s="180"/>
      <c r="EA250" s="180"/>
      <c r="EB250" s="180"/>
      <c r="EC250" s="180"/>
      <c r="ED250" s="180"/>
      <c r="EE250" s="180"/>
      <c r="EF250" s="180"/>
      <c r="EG250" s="180"/>
      <c r="EH250" s="180"/>
      <c r="EI250" s="180"/>
      <c r="EJ250" s="180"/>
    </row>
    <row r="251" spans="1:140" x14ac:dyDescent="0.35">
      <c r="A251" s="180"/>
      <c r="B251" s="180"/>
      <c r="C251" s="180"/>
      <c r="D251" s="180"/>
      <c r="E251" s="180"/>
      <c r="F251" s="180"/>
      <c r="G251" s="180"/>
      <c r="H251" s="180"/>
      <c r="I251" s="180"/>
      <c r="J251" s="180"/>
      <c r="K251" s="180"/>
      <c r="L251" s="180"/>
      <c r="M251" s="180"/>
      <c r="N251" s="180"/>
      <c r="O251" s="180"/>
      <c r="P251" s="180"/>
      <c r="Q251" s="180"/>
      <c r="R251" s="180"/>
      <c r="S251" s="180"/>
      <c r="T251" s="180"/>
      <c r="U251" s="180"/>
      <c r="V251" s="180"/>
      <c r="W251" s="180"/>
      <c r="X251" s="180"/>
      <c r="Y251" s="180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  <c r="AS251" s="180"/>
      <c r="AT251" s="180"/>
      <c r="AU251" s="180"/>
      <c r="AV251" s="180"/>
      <c r="AW251" s="180"/>
      <c r="AX251" s="180"/>
      <c r="AY251" s="180"/>
      <c r="AZ251" s="180"/>
      <c r="BA251" s="180"/>
      <c r="BB251" s="180"/>
      <c r="BC251" s="180"/>
      <c r="BD251" s="180"/>
      <c r="BE251" s="180"/>
      <c r="BF251" s="180"/>
      <c r="BG251" s="180"/>
      <c r="BH251" s="180"/>
      <c r="BI251" s="180"/>
      <c r="BJ251" s="180"/>
      <c r="BK251" s="180"/>
      <c r="BL251" s="180"/>
      <c r="BM251" s="180"/>
      <c r="BN251" s="180"/>
      <c r="BO251" s="180"/>
      <c r="BP251" s="180"/>
      <c r="BQ251" s="180"/>
      <c r="BR251" s="180"/>
      <c r="BS251" s="180"/>
      <c r="BT251" s="180"/>
      <c r="BU251" s="180"/>
      <c r="BV251" s="180"/>
      <c r="BW251" s="180"/>
      <c r="BX251" s="180"/>
      <c r="BY251" s="180"/>
      <c r="BZ251" s="180"/>
      <c r="CA251" s="180"/>
      <c r="CB251" s="180"/>
      <c r="CC251" s="180"/>
      <c r="CD251" s="180"/>
      <c r="CE251" s="180"/>
      <c r="CF251" s="180"/>
      <c r="CG251" s="180"/>
      <c r="CH251" s="180"/>
      <c r="CI251" s="180"/>
      <c r="CJ251" s="180"/>
      <c r="CK251" s="180"/>
      <c r="CL251" s="180"/>
      <c r="CM251" s="180"/>
      <c r="CN251" s="180"/>
      <c r="CO251" s="180"/>
      <c r="CP251" s="180"/>
      <c r="CQ251" s="180"/>
      <c r="CR251" s="180"/>
      <c r="CS251" s="180"/>
      <c r="CT251" s="180"/>
      <c r="CU251" s="180"/>
      <c r="CV251" s="180"/>
      <c r="CW251" s="180"/>
      <c r="CX251" s="180"/>
      <c r="CY251" s="180"/>
      <c r="CZ251" s="180"/>
      <c r="DA251" s="180"/>
      <c r="DB251" s="180"/>
      <c r="DC251" s="180"/>
      <c r="DD251" s="180"/>
      <c r="DE251" s="180"/>
      <c r="DF251" s="180"/>
      <c r="DG251" s="180"/>
      <c r="DH251" s="180"/>
      <c r="DI251" s="180"/>
      <c r="DJ251" s="180"/>
      <c r="DK251" s="180"/>
      <c r="DL251" s="180"/>
      <c r="DM251" s="180"/>
      <c r="DN251" s="180"/>
      <c r="DO251" s="180"/>
      <c r="DP251" s="180"/>
      <c r="DQ251" s="180"/>
      <c r="DR251" s="180"/>
      <c r="DS251" s="180"/>
      <c r="DT251" s="180"/>
      <c r="DU251" s="180"/>
      <c r="DV251" s="180"/>
      <c r="DW251" s="180"/>
      <c r="DX251" s="180"/>
      <c r="DY251" s="180"/>
      <c r="DZ251" s="180"/>
      <c r="EA251" s="180"/>
      <c r="EB251" s="180"/>
      <c r="EC251" s="180"/>
      <c r="ED251" s="180"/>
      <c r="EE251" s="180"/>
      <c r="EF251" s="180"/>
      <c r="EG251" s="180"/>
      <c r="EH251" s="180"/>
      <c r="EI251" s="180"/>
      <c r="EJ251" s="180"/>
    </row>
    <row r="252" spans="1:140" x14ac:dyDescent="0.35">
      <c r="A252" s="180"/>
      <c r="B252" s="180"/>
      <c r="C252" s="180"/>
      <c r="D252" s="180"/>
      <c r="E252" s="180"/>
      <c r="F252" s="180"/>
      <c r="G252" s="180"/>
      <c r="H252" s="180"/>
      <c r="I252" s="180"/>
      <c r="J252" s="180"/>
      <c r="K252" s="180"/>
      <c r="L252" s="180"/>
      <c r="M252" s="180"/>
      <c r="N252" s="180"/>
      <c r="O252" s="180"/>
      <c r="P252" s="180"/>
      <c r="Q252" s="180"/>
      <c r="R252" s="180"/>
      <c r="S252" s="180"/>
      <c r="T252" s="180"/>
      <c r="U252" s="180"/>
      <c r="V252" s="180"/>
      <c r="W252" s="180"/>
      <c r="X252" s="180"/>
      <c r="Y252" s="18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  <c r="AS252" s="180"/>
      <c r="AT252" s="180"/>
      <c r="AU252" s="180"/>
      <c r="AV252" s="180"/>
      <c r="AW252" s="180"/>
      <c r="AX252" s="180"/>
      <c r="AY252" s="180"/>
      <c r="AZ252" s="180"/>
      <c r="BA252" s="180"/>
      <c r="BB252" s="180"/>
      <c r="BC252" s="180"/>
      <c r="BD252" s="180"/>
      <c r="BE252" s="180"/>
      <c r="BF252" s="180"/>
      <c r="BG252" s="180"/>
      <c r="BH252" s="180"/>
      <c r="BI252" s="180"/>
      <c r="BJ252" s="180"/>
      <c r="BK252" s="180"/>
      <c r="BL252" s="180"/>
      <c r="BM252" s="180"/>
      <c r="BN252" s="180"/>
      <c r="BO252" s="180"/>
      <c r="BP252" s="180"/>
      <c r="BQ252" s="180"/>
      <c r="BR252" s="180"/>
      <c r="BS252" s="180"/>
      <c r="BT252" s="180"/>
      <c r="BU252" s="180"/>
      <c r="BV252" s="180"/>
      <c r="BW252" s="180"/>
      <c r="BX252" s="180"/>
      <c r="BY252" s="180"/>
      <c r="BZ252" s="180"/>
      <c r="CA252" s="180"/>
      <c r="CB252" s="180"/>
      <c r="CC252" s="180"/>
      <c r="CD252" s="180"/>
      <c r="CE252" s="180"/>
      <c r="CF252" s="180"/>
      <c r="CG252" s="180"/>
      <c r="CH252" s="180"/>
      <c r="CI252" s="180"/>
      <c r="CJ252" s="180"/>
      <c r="CK252" s="180"/>
      <c r="CL252" s="180"/>
      <c r="CM252" s="180"/>
      <c r="CN252" s="180"/>
      <c r="CO252" s="180"/>
      <c r="CP252" s="180"/>
      <c r="CQ252" s="180"/>
      <c r="CR252" s="180"/>
      <c r="CS252" s="180"/>
      <c r="CT252" s="180"/>
      <c r="CU252" s="180"/>
      <c r="CV252" s="180"/>
      <c r="CW252" s="180"/>
      <c r="CX252" s="180"/>
      <c r="CY252" s="180"/>
      <c r="CZ252" s="180"/>
      <c r="DA252" s="180"/>
      <c r="DB252" s="180"/>
      <c r="DC252" s="180"/>
      <c r="DD252" s="180"/>
      <c r="DE252" s="180"/>
      <c r="DF252" s="180"/>
      <c r="DG252" s="180"/>
      <c r="DH252" s="180"/>
      <c r="DI252" s="180"/>
      <c r="DJ252" s="180"/>
      <c r="DK252" s="180"/>
      <c r="DL252" s="180"/>
      <c r="DM252" s="180"/>
      <c r="DN252" s="180"/>
      <c r="DO252" s="180"/>
      <c r="DP252" s="180"/>
      <c r="DQ252" s="180"/>
      <c r="DR252" s="180"/>
      <c r="DS252" s="180"/>
      <c r="DT252" s="180"/>
      <c r="DU252" s="180"/>
      <c r="DV252" s="180"/>
      <c r="DW252" s="180"/>
      <c r="DX252" s="180"/>
      <c r="DY252" s="180"/>
      <c r="DZ252" s="180"/>
      <c r="EA252" s="180"/>
      <c r="EB252" s="180"/>
      <c r="EC252" s="180"/>
      <c r="ED252" s="180"/>
      <c r="EE252" s="180"/>
      <c r="EF252" s="180"/>
      <c r="EG252" s="180"/>
      <c r="EH252" s="180"/>
      <c r="EI252" s="180"/>
      <c r="EJ252" s="180"/>
    </row>
    <row r="253" spans="1:140" x14ac:dyDescent="0.35">
      <c r="A253" s="180"/>
      <c r="B253" s="180"/>
      <c r="C253" s="180"/>
      <c r="D253" s="180"/>
      <c r="E253" s="180"/>
      <c r="F253" s="180"/>
      <c r="G253" s="180"/>
      <c r="H253" s="180"/>
      <c r="I253" s="180"/>
      <c r="J253" s="180"/>
      <c r="K253" s="180"/>
      <c r="L253" s="180"/>
      <c r="M253" s="180"/>
      <c r="N253" s="180"/>
      <c r="O253" s="180"/>
      <c r="P253" s="180"/>
      <c r="Q253" s="180"/>
      <c r="R253" s="180"/>
      <c r="S253" s="180"/>
      <c r="T253" s="180"/>
      <c r="U253" s="180"/>
      <c r="V253" s="180"/>
      <c r="W253" s="180"/>
      <c r="X253" s="180"/>
      <c r="Y253" s="18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  <c r="AS253" s="180"/>
      <c r="AT253" s="180"/>
      <c r="AU253" s="180"/>
      <c r="AV253" s="180"/>
      <c r="AW253" s="180"/>
      <c r="AX253" s="180"/>
      <c r="AY253" s="180"/>
      <c r="AZ253" s="180"/>
      <c r="BA253" s="180"/>
      <c r="BB253" s="180"/>
      <c r="BC253" s="180"/>
      <c r="BD253" s="180"/>
      <c r="BE253" s="180"/>
      <c r="BF253" s="180"/>
      <c r="BG253" s="180"/>
      <c r="BH253" s="180"/>
      <c r="BI253" s="180"/>
      <c r="BJ253" s="180"/>
      <c r="BK253" s="180"/>
      <c r="BL253" s="180"/>
      <c r="BM253" s="180"/>
      <c r="BN253" s="180"/>
      <c r="BO253" s="180"/>
      <c r="BP253" s="180"/>
      <c r="BQ253" s="180"/>
      <c r="BR253" s="180"/>
      <c r="BS253" s="180"/>
      <c r="BT253" s="180"/>
      <c r="BU253" s="180"/>
      <c r="BV253" s="180"/>
      <c r="BW253" s="180"/>
      <c r="BX253" s="180"/>
      <c r="BY253" s="180"/>
      <c r="BZ253" s="180"/>
      <c r="CA253" s="180"/>
      <c r="CB253" s="180"/>
      <c r="CC253" s="180"/>
      <c r="CD253" s="180"/>
      <c r="CE253" s="180"/>
      <c r="CF253" s="180"/>
      <c r="CG253" s="180"/>
      <c r="CH253" s="180"/>
      <c r="CI253" s="180"/>
      <c r="CJ253" s="180"/>
      <c r="CK253" s="180"/>
      <c r="CL253" s="180"/>
      <c r="CM253" s="180"/>
      <c r="CN253" s="180"/>
      <c r="CO253" s="180"/>
      <c r="CP253" s="180"/>
      <c r="CQ253" s="180"/>
      <c r="CR253" s="180"/>
      <c r="CS253" s="180"/>
      <c r="CT253" s="180"/>
      <c r="CU253" s="180"/>
      <c r="CV253" s="180"/>
      <c r="CW253" s="180"/>
      <c r="CX253" s="180"/>
      <c r="CY253" s="180"/>
      <c r="CZ253" s="180"/>
      <c r="DA253" s="180"/>
      <c r="DB253" s="180"/>
      <c r="DC253" s="180"/>
      <c r="DD253" s="180"/>
      <c r="DE253" s="180"/>
      <c r="DF253" s="180"/>
      <c r="DG253" s="180"/>
      <c r="DH253" s="180"/>
      <c r="DI253" s="180"/>
      <c r="DJ253" s="180"/>
      <c r="DK253" s="180"/>
      <c r="DL253" s="180"/>
      <c r="DM253" s="180"/>
      <c r="DN253" s="180"/>
      <c r="DO253" s="180"/>
      <c r="DP253" s="180"/>
      <c r="DQ253" s="180"/>
      <c r="DR253" s="180"/>
      <c r="DS253" s="180"/>
      <c r="DT253" s="180"/>
      <c r="DU253" s="180"/>
      <c r="DV253" s="180"/>
      <c r="DW253" s="180"/>
      <c r="DX253" s="180"/>
      <c r="DY253" s="180"/>
      <c r="DZ253" s="180"/>
      <c r="EA253" s="180"/>
      <c r="EB253" s="180"/>
      <c r="EC253" s="180"/>
      <c r="ED253" s="180"/>
      <c r="EE253" s="180"/>
      <c r="EF253" s="180"/>
      <c r="EG253" s="180"/>
      <c r="EH253" s="180"/>
      <c r="EI253" s="180"/>
      <c r="EJ253" s="180"/>
    </row>
    <row r="254" spans="1:140" x14ac:dyDescent="0.35">
      <c r="A254" s="180"/>
      <c r="B254" s="180"/>
      <c r="C254" s="180"/>
      <c r="D254" s="180"/>
      <c r="E254" s="180"/>
      <c r="F254" s="180"/>
      <c r="G254" s="180"/>
      <c r="H254" s="180"/>
      <c r="I254" s="180"/>
      <c r="J254" s="180"/>
      <c r="K254" s="180"/>
      <c r="L254" s="180"/>
      <c r="M254" s="180"/>
      <c r="N254" s="180"/>
      <c r="O254" s="180"/>
      <c r="P254" s="180"/>
      <c r="Q254" s="180"/>
      <c r="R254" s="180"/>
      <c r="S254" s="180"/>
      <c r="T254" s="180"/>
      <c r="U254" s="180"/>
      <c r="V254" s="180"/>
      <c r="W254" s="180"/>
      <c r="X254" s="180"/>
      <c r="Y254" s="180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  <c r="AS254" s="180"/>
      <c r="AT254" s="180"/>
      <c r="AU254" s="180"/>
      <c r="AV254" s="180"/>
      <c r="AW254" s="180"/>
      <c r="AX254" s="180"/>
      <c r="AY254" s="180"/>
      <c r="AZ254" s="180"/>
      <c r="BA254" s="180"/>
      <c r="BB254" s="180"/>
      <c r="BC254" s="180"/>
      <c r="BD254" s="180"/>
      <c r="BE254" s="180"/>
      <c r="BF254" s="180"/>
      <c r="BG254" s="180"/>
      <c r="BH254" s="180"/>
      <c r="BI254" s="180"/>
      <c r="BJ254" s="180"/>
      <c r="BK254" s="180"/>
      <c r="BL254" s="180"/>
      <c r="BM254" s="180"/>
      <c r="BN254" s="180"/>
      <c r="BO254" s="180"/>
      <c r="BP254" s="180"/>
      <c r="BQ254" s="180"/>
      <c r="BR254" s="180"/>
      <c r="BS254" s="180"/>
      <c r="BT254" s="180"/>
      <c r="BU254" s="180"/>
      <c r="BV254" s="180"/>
      <c r="BW254" s="180"/>
      <c r="BX254" s="180"/>
      <c r="BY254" s="180"/>
      <c r="BZ254" s="180"/>
      <c r="CA254" s="180"/>
      <c r="CB254" s="180"/>
      <c r="CC254" s="180"/>
      <c r="CD254" s="180"/>
      <c r="CE254" s="180"/>
      <c r="CF254" s="180"/>
      <c r="CG254" s="180"/>
      <c r="CH254" s="180"/>
      <c r="CI254" s="180"/>
      <c r="CJ254" s="180"/>
      <c r="CK254" s="180"/>
      <c r="CL254" s="180"/>
      <c r="CM254" s="180"/>
      <c r="CN254" s="180"/>
      <c r="CO254" s="180"/>
      <c r="CP254" s="180"/>
      <c r="CQ254" s="180"/>
      <c r="CR254" s="180"/>
      <c r="CS254" s="180"/>
      <c r="CT254" s="180"/>
      <c r="CU254" s="180"/>
      <c r="CV254" s="180"/>
      <c r="CW254" s="180"/>
      <c r="CX254" s="180"/>
      <c r="CY254" s="180"/>
      <c r="CZ254" s="180"/>
      <c r="DA254" s="180"/>
      <c r="DB254" s="180"/>
      <c r="DC254" s="180"/>
      <c r="DD254" s="180"/>
      <c r="DE254" s="180"/>
      <c r="DF254" s="180"/>
      <c r="DG254" s="180"/>
      <c r="DH254" s="180"/>
      <c r="DI254" s="180"/>
      <c r="DJ254" s="180"/>
      <c r="DK254" s="180"/>
      <c r="DL254" s="180"/>
      <c r="DM254" s="180"/>
      <c r="DN254" s="180"/>
      <c r="DO254" s="180"/>
      <c r="DP254" s="180"/>
      <c r="DQ254" s="180"/>
      <c r="DR254" s="180"/>
      <c r="DS254" s="180"/>
      <c r="DT254" s="180"/>
      <c r="DU254" s="180"/>
      <c r="DV254" s="180"/>
      <c r="DW254" s="180"/>
      <c r="DX254" s="180"/>
      <c r="DY254" s="180"/>
      <c r="DZ254" s="180"/>
      <c r="EA254" s="180"/>
      <c r="EB254" s="180"/>
      <c r="EC254" s="180"/>
      <c r="ED254" s="180"/>
      <c r="EE254" s="180"/>
      <c r="EF254" s="180"/>
      <c r="EG254" s="180"/>
      <c r="EH254" s="180"/>
      <c r="EI254" s="180"/>
      <c r="EJ254" s="180"/>
    </row>
    <row r="255" spans="1:140" x14ac:dyDescent="0.35">
      <c r="A255" s="180"/>
      <c r="B255" s="180"/>
      <c r="C255" s="180"/>
      <c r="D255" s="180"/>
      <c r="E255" s="180"/>
      <c r="F255" s="180"/>
      <c r="G255" s="180"/>
      <c r="H255" s="180"/>
      <c r="I255" s="180"/>
      <c r="J255" s="180"/>
      <c r="K255" s="180"/>
      <c r="L255" s="180"/>
      <c r="M255" s="180"/>
      <c r="N255" s="180"/>
      <c r="O255" s="180"/>
      <c r="P255" s="180"/>
      <c r="Q255" s="180"/>
      <c r="R255" s="180"/>
      <c r="S255" s="180"/>
      <c r="T255" s="180"/>
      <c r="U255" s="180"/>
      <c r="V255" s="180"/>
      <c r="W255" s="180"/>
      <c r="X255" s="180"/>
      <c r="Y255" s="180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  <c r="AS255" s="180"/>
      <c r="AT255" s="180"/>
      <c r="AU255" s="180"/>
      <c r="AV255" s="180"/>
      <c r="AW255" s="180"/>
      <c r="AX255" s="180"/>
      <c r="AY255" s="180"/>
      <c r="AZ255" s="180"/>
      <c r="BA255" s="180"/>
      <c r="BB255" s="180"/>
      <c r="BC255" s="180"/>
      <c r="BD255" s="180"/>
      <c r="BE255" s="180"/>
      <c r="BF255" s="180"/>
      <c r="BG255" s="180"/>
      <c r="BH255" s="180"/>
      <c r="BI255" s="180"/>
      <c r="BJ255" s="180"/>
      <c r="BK255" s="180"/>
      <c r="BL255" s="180"/>
      <c r="BM255" s="180"/>
      <c r="BN255" s="180"/>
      <c r="BO255" s="180"/>
      <c r="BP255" s="180"/>
      <c r="BQ255" s="180"/>
      <c r="BR255" s="180"/>
      <c r="BS255" s="180"/>
      <c r="BT255" s="180"/>
      <c r="BU255" s="180"/>
      <c r="BV255" s="180"/>
      <c r="BW255" s="180"/>
      <c r="BX255" s="180"/>
      <c r="BY255" s="180"/>
      <c r="BZ255" s="180"/>
      <c r="CA255" s="180"/>
      <c r="CB255" s="180"/>
      <c r="CC255" s="180"/>
      <c r="CD255" s="180"/>
      <c r="CE255" s="180"/>
      <c r="CF255" s="180"/>
      <c r="CG255" s="180"/>
      <c r="CH255" s="180"/>
      <c r="CI255" s="180"/>
      <c r="CJ255" s="180"/>
      <c r="CK255" s="180"/>
      <c r="CL255" s="180"/>
      <c r="CM255" s="180"/>
      <c r="CN255" s="180"/>
      <c r="CO255" s="180"/>
      <c r="CP255" s="180"/>
      <c r="CQ255" s="180"/>
      <c r="CR255" s="180"/>
      <c r="CS255" s="180"/>
      <c r="CT255" s="180"/>
      <c r="CU255" s="180"/>
      <c r="CV255" s="180"/>
      <c r="CW255" s="180"/>
      <c r="CX255" s="180"/>
      <c r="CY255" s="180"/>
      <c r="CZ255" s="180"/>
      <c r="DA255" s="180"/>
      <c r="DB255" s="180"/>
      <c r="DC255" s="180"/>
      <c r="DD255" s="180"/>
      <c r="DE255" s="180"/>
      <c r="DF255" s="180"/>
      <c r="DG255" s="180"/>
      <c r="DH255" s="180"/>
      <c r="DI255" s="180"/>
      <c r="DJ255" s="180"/>
      <c r="DK255" s="180"/>
      <c r="DL255" s="180"/>
      <c r="DM255" s="180"/>
      <c r="DN255" s="180"/>
      <c r="DO255" s="180"/>
      <c r="DP255" s="180"/>
      <c r="DQ255" s="180"/>
      <c r="DR255" s="180"/>
      <c r="DS255" s="180"/>
      <c r="DT255" s="180"/>
      <c r="DU255" s="180"/>
      <c r="DV255" s="180"/>
      <c r="DW255" s="180"/>
      <c r="DX255" s="180"/>
      <c r="DY255" s="180"/>
      <c r="DZ255" s="180"/>
      <c r="EA255" s="180"/>
      <c r="EB255" s="180"/>
      <c r="EC255" s="180"/>
      <c r="ED255" s="180"/>
      <c r="EE255" s="180"/>
      <c r="EF255" s="180"/>
      <c r="EG255" s="180"/>
      <c r="EH255" s="180"/>
      <c r="EI255" s="180"/>
      <c r="EJ255" s="180"/>
    </row>
    <row r="256" spans="1:140" x14ac:dyDescent="0.35">
      <c r="A256" s="180"/>
      <c r="B256" s="180"/>
      <c r="C256" s="180"/>
      <c r="D256" s="180"/>
      <c r="E256" s="180"/>
      <c r="F256" s="180"/>
      <c r="G256" s="180"/>
      <c r="H256" s="180"/>
      <c r="I256" s="180"/>
      <c r="J256" s="180"/>
      <c r="K256" s="180"/>
      <c r="L256" s="180"/>
      <c r="M256" s="180"/>
      <c r="N256" s="180"/>
      <c r="O256" s="180"/>
      <c r="P256" s="180"/>
      <c r="Q256" s="180"/>
      <c r="R256" s="180"/>
      <c r="S256" s="180"/>
      <c r="T256" s="180"/>
      <c r="U256" s="180"/>
      <c r="V256" s="180"/>
      <c r="W256" s="180"/>
      <c r="X256" s="180"/>
      <c r="Y256" s="180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  <c r="AQ256" s="180"/>
      <c r="AR256" s="180"/>
      <c r="AS256" s="180"/>
      <c r="AT256" s="180"/>
      <c r="AU256" s="180"/>
      <c r="AV256" s="180"/>
      <c r="AW256" s="180"/>
      <c r="AX256" s="180"/>
      <c r="AY256" s="180"/>
      <c r="AZ256" s="180"/>
      <c r="BA256" s="180"/>
      <c r="BB256" s="180"/>
      <c r="BC256" s="180"/>
      <c r="BD256" s="180"/>
      <c r="BE256" s="180"/>
      <c r="BF256" s="180"/>
      <c r="BG256" s="180"/>
      <c r="BH256" s="180"/>
      <c r="BI256" s="180"/>
      <c r="BJ256" s="180"/>
      <c r="BK256" s="180"/>
      <c r="BL256" s="180"/>
      <c r="BM256" s="180"/>
      <c r="BN256" s="180"/>
      <c r="BO256" s="180"/>
      <c r="BP256" s="180"/>
      <c r="BQ256" s="180"/>
      <c r="BR256" s="180"/>
      <c r="BS256" s="180"/>
      <c r="BT256" s="180"/>
      <c r="BU256" s="180"/>
      <c r="BV256" s="180"/>
      <c r="BW256" s="180"/>
      <c r="BX256" s="180"/>
      <c r="BY256" s="180"/>
      <c r="BZ256" s="180"/>
      <c r="CA256" s="180"/>
      <c r="CB256" s="180"/>
      <c r="CC256" s="180"/>
      <c r="CD256" s="180"/>
      <c r="CE256" s="180"/>
      <c r="CF256" s="180"/>
      <c r="CG256" s="180"/>
      <c r="CH256" s="180"/>
      <c r="CI256" s="180"/>
      <c r="CJ256" s="180"/>
      <c r="CK256" s="180"/>
      <c r="CL256" s="180"/>
      <c r="CM256" s="180"/>
      <c r="CN256" s="180"/>
      <c r="CO256" s="180"/>
      <c r="CP256" s="180"/>
      <c r="CQ256" s="180"/>
      <c r="CR256" s="180"/>
      <c r="CS256" s="180"/>
      <c r="CT256" s="180"/>
      <c r="CU256" s="180"/>
      <c r="CV256" s="180"/>
      <c r="CW256" s="180"/>
      <c r="CX256" s="180"/>
      <c r="CY256" s="180"/>
      <c r="CZ256" s="180"/>
      <c r="DA256" s="180"/>
      <c r="DB256" s="180"/>
      <c r="DC256" s="180"/>
      <c r="DD256" s="180"/>
      <c r="DE256" s="180"/>
      <c r="DF256" s="180"/>
      <c r="DG256" s="180"/>
      <c r="DH256" s="180"/>
      <c r="DI256" s="180"/>
      <c r="DJ256" s="180"/>
      <c r="DK256" s="180"/>
      <c r="DL256" s="180"/>
      <c r="DM256" s="180"/>
      <c r="DN256" s="180"/>
      <c r="DO256" s="180"/>
      <c r="DP256" s="180"/>
      <c r="DQ256" s="180"/>
      <c r="DR256" s="180"/>
      <c r="DS256" s="180"/>
      <c r="DT256" s="180"/>
      <c r="DU256" s="180"/>
      <c r="DV256" s="180"/>
      <c r="DW256" s="180"/>
      <c r="DX256" s="180"/>
      <c r="DY256" s="180"/>
      <c r="DZ256" s="180"/>
      <c r="EA256" s="180"/>
      <c r="EB256" s="180"/>
      <c r="EC256" s="180"/>
      <c r="ED256" s="180"/>
      <c r="EE256" s="180"/>
      <c r="EF256" s="180"/>
      <c r="EG256" s="180"/>
      <c r="EH256" s="180"/>
      <c r="EI256" s="180"/>
      <c r="EJ256" s="180"/>
    </row>
    <row r="257" spans="1:140" x14ac:dyDescent="0.35">
      <c r="A257" s="180"/>
      <c r="B257" s="180"/>
      <c r="C257" s="180"/>
      <c r="D257" s="180"/>
      <c r="E257" s="180"/>
      <c r="F257" s="180"/>
      <c r="G257" s="180"/>
      <c r="H257" s="180"/>
      <c r="I257" s="180"/>
      <c r="J257" s="180"/>
      <c r="K257" s="180"/>
      <c r="L257" s="180"/>
      <c r="M257" s="180"/>
      <c r="N257" s="180"/>
      <c r="O257" s="180"/>
      <c r="P257" s="180"/>
      <c r="Q257" s="180"/>
      <c r="R257" s="180"/>
      <c r="S257" s="180"/>
      <c r="T257" s="180"/>
      <c r="U257" s="180"/>
      <c r="V257" s="180"/>
      <c r="W257" s="180"/>
      <c r="X257" s="180"/>
      <c r="Y257" s="18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  <c r="AQ257" s="180"/>
      <c r="AR257" s="180"/>
      <c r="AS257" s="180"/>
      <c r="AT257" s="180"/>
      <c r="AU257" s="180"/>
      <c r="AV257" s="180"/>
      <c r="AW257" s="180"/>
      <c r="AX257" s="180"/>
      <c r="AY257" s="180"/>
      <c r="AZ257" s="180"/>
      <c r="BA257" s="180"/>
      <c r="BB257" s="180"/>
      <c r="BC257" s="180"/>
      <c r="BD257" s="180"/>
      <c r="BE257" s="180"/>
      <c r="BF257" s="180"/>
      <c r="BG257" s="180"/>
      <c r="BH257" s="180"/>
      <c r="BI257" s="180"/>
      <c r="BJ257" s="180"/>
      <c r="BK257" s="180"/>
      <c r="BL257" s="180"/>
      <c r="BM257" s="180"/>
      <c r="BN257" s="180"/>
      <c r="BO257" s="180"/>
      <c r="BP257" s="180"/>
      <c r="BQ257" s="180"/>
      <c r="BR257" s="180"/>
      <c r="BS257" s="180"/>
      <c r="BT257" s="180"/>
      <c r="BU257" s="180"/>
      <c r="BV257" s="180"/>
      <c r="BW257" s="180"/>
      <c r="BX257" s="180"/>
      <c r="BY257" s="180"/>
      <c r="BZ257" s="180"/>
      <c r="CA257" s="180"/>
      <c r="CB257" s="180"/>
      <c r="CC257" s="180"/>
      <c r="CD257" s="180"/>
      <c r="CE257" s="180"/>
      <c r="CF257" s="180"/>
      <c r="CG257" s="180"/>
      <c r="CH257" s="180"/>
      <c r="CI257" s="180"/>
      <c r="CJ257" s="180"/>
      <c r="CK257" s="180"/>
      <c r="CL257" s="180"/>
      <c r="CM257" s="180"/>
      <c r="CN257" s="180"/>
      <c r="CO257" s="180"/>
      <c r="CP257" s="180"/>
      <c r="CQ257" s="180"/>
      <c r="CR257" s="180"/>
      <c r="CS257" s="180"/>
      <c r="CT257" s="180"/>
      <c r="CU257" s="180"/>
      <c r="CV257" s="180"/>
      <c r="CW257" s="180"/>
      <c r="CX257" s="180"/>
      <c r="CY257" s="180"/>
      <c r="CZ257" s="180"/>
      <c r="DA257" s="180"/>
      <c r="DB257" s="180"/>
      <c r="DC257" s="180"/>
      <c r="DD257" s="180"/>
      <c r="DE257" s="180"/>
      <c r="DF257" s="180"/>
      <c r="DG257" s="180"/>
      <c r="DH257" s="180"/>
      <c r="DI257" s="180"/>
      <c r="DJ257" s="180"/>
      <c r="DK257" s="180"/>
      <c r="DL257" s="180"/>
      <c r="DM257" s="180"/>
      <c r="DN257" s="180"/>
      <c r="DO257" s="180"/>
      <c r="DP257" s="180"/>
      <c r="DQ257" s="180"/>
      <c r="DR257" s="180"/>
      <c r="DS257" s="180"/>
      <c r="DT257" s="180"/>
      <c r="DU257" s="180"/>
      <c r="DV257" s="180"/>
      <c r="DW257" s="180"/>
      <c r="DX257" s="180"/>
      <c r="DY257" s="180"/>
      <c r="DZ257" s="180"/>
      <c r="EA257" s="180"/>
      <c r="EB257" s="180"/>
      <c r="EC257" s="180"/>
      <c r="ED257" s="180"/>
      <c r="EE257" s="180"/>
      <c r="EF257" s="180"/>
      <c r="EG257" s="180"/>
      <c r="EH257" s="180"/>
      <c r="EI257" s="180"/>
      <c r="EJ257" s="180"/>
    </row>
    <row r="258" spans="1:140" x14ac:dyDescent="0.35">
      <c r="A258" s="180"/>
      <c r="B258" s="180"/>
      <c r="C258" s="180"/>
      <c r="D258" s="180"/>
      <c r="E258" s="180"/>
      <c r="F258" s="180"/>
      <c r="G258" s="180"/>
      <c r="H258" s="180"/>
      <c r="I258" s="180"/>
      <c r="J258" s="180"/>
      <c r="K258" s="180"/>
      <c r="L258" s="180"/>
      <c r="M258" s="180"/>
      <c r="N258" s="180"/>
      <c r="O258" s="180"/>
      <c r="P258" s="180"/>
      <c r="Q258" s="180"/>
      <c r="R258" s="180"/>
      <c r="S258" s="180"/>
      <c r="T258" s="180"/>
      <c r="U258" s="180"/>
      <c r="V258" s="180"/>
      <c r="W258" s="180"/>
      <c r="X258" s="180"/>
      <c r="Y258" s="180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  <c r="AS258" s="180"/>
      <c r="AT258" s="180"/>
      <c r="AU258" s="180"/>
      <c r="AV258" s="180"/>
      <c r="AW258" s="180"/>
      <c r="AX258" s="180"/>
      <c r="AY258" s="180"/>
      <c r="AZ258" s="180"/>
      <c r="BA258" s="180"/>
      <c r="BB258" s="180"/>
      <c r="BC258" s="180"/>
      <c r="BD258" s="180"/>
      <c r="BE258" s="180"/>
      <c r="BF258" s="180"/>
      <c r="BG258" s="180"/>
      <c r="BH258" s="180"/>
      <c r="BI258" s="180"/>
      <c r="BJ258" s="180"/>
      <c r="BK258" s="180"/>
      <c r="BL258" s="180"/>
      <c r="BM258" s="180"/>
      <c r="BN258" s="180"/>
      <c r="BO258" s="180"/>
      <c r="BP258" s="180"/>
      <c r="BQ258" s="180"/>
      <c r="BR258" s="180"/>
      <c r="BS258" s="180"/>
      <c r="BT258" s="180"/>
      <c r="BU258" s="180"/>
      <c r="BV258" s="180"/>
      <c r="BW258" s="180"/>
      <c r="BX258" s="180"/>
      <c r="BY258" s="180"/>
      <c r="BZ258" s="180"/>
      <c r="CA258" s="180"/>
      <c r="CB258" s="180"/>
      <c r="CC258" s="180"/>
      <c r="CD258" s="180"/>
      <c r="CE258" s="180"/>
      <c r="CF258" s="180"/>
      <c r="CG258" s="180"/>
      <c r="CH258" s="180"/>
      <c r="CI258" s="180"/>
      <c r="CJ258" s="180"/>
      <c r="CK258" s="180"/>
      <c r="CL258" s="180"/>
      <c r="CM258" s="180"/>
      <c r="CN258" s="180"/>
      <c r="CO258" s="180"/>
      <c r="CP258" s="180"/>
      <c r="CQ258" s="180"/>
      <c r="CR258" s="180"/>
      <c r="CS258" s="180"/>
      <c r="CT258" s="180"/>
      <c r="CU258" s="180"/>
      <c r="CV258" s="180"/>
      <c r="CW258" s="180"/>
      <c r="CX258" s="180"/>
      <c r="CY258" s="180"/>
      <c r="CZ258" s="180"/>
      <c r="DA258" s="180"/>
      <c r="DB258" s="180"/>
      <c r="DC258" s="180"/>
      <c r="DD258" s="180"/>
      <c r="DE258" s="180"/>
      <c r="DF258" s="180"/>
      <c r="DG258" s="180"/>
      <c r="DH258" s="180"/>
      <c r="DI258" s="180"/>
      <c r="DJ258" s="180"/>
      <c r="DK258" s="180"/>
      <c r="DL258" s="180"/>
      <c r="DM258" s="180"/>
      <c r="DN258" s="180"/>
      <c r="DO258" s="180"/>
      <c r="DP258" s="180"/>
      <c r="DQ258" s="180"/>
      <c r="DR258" s="180"/>
      <c r="DS258" s="180"/>
      <c r="DT258" s="180"/>
      <c r="DU258" s="180"/>
      <c r="DV258" s="180"/>
      <c r="DW258" s="180"/>
      <c r="DX258" s="180"/>
      <c r="DY258" s="180"/>
      <c r="DZ258" s="180"/>
      <c r="EA258" s="180"/>
      <c r="EB258" s="180"/>
      <c r="EC258" s="180"/>
      <c r="ED258" s="180"/>
      <c r="EE258" s="180"/>
      <c r="EF258" s="180"/>
      <c r="EG258" s="180"/>
      <c r="EH258" s="180"/>
      <c r="EI258" s="180"/>
      <c r="EJ258" s="180"/>
    </row>
    <row r="259" spans="1:140" x14ac:dyDescent="0.35">
      <c r="A259" s="180"/>
      <c r="B259" s="180"/>
      <c r="C259" s="180"/>
      <c r="D259" s="180"/>
      <c r="E259" s="180"/>
      <c r="F259" s="180"/>
      <c r="G259" s="180"/>
      <c r="H259" s="180"/>
      <c r="I259" s="180"/>
      <c r="J259" s="180"/>
      <c r="K259" s="180"/>
      <c r="L259" s="180"/>
      <c r="M259" s="180"/>
      <c r="N259" s="180"/>
      <c r="O259" s="180"/>
      <c r="P259" s="180"/>
      <c r="Q259" s="180"/>
      <c r="R259" s="180"/>
      <c r="S259" s="180"/>
      <c r="T259" s="180"/>
      <c r="U259" s="180"/>
      <c r="V259" s="180"/>
      <c r="W259" s="180"/>
      <c r="X259" s="180"/>
      <c r="Y259" s="180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  <c r="AS259" s="180"/>
      <c r="AT259" s="180"/>
      <c r="AU259" s="180"/>
      <c r="AV259" s="180"/>
      <c r="AW259" s="180"/>
      <c r="AX259" s="180"/>
      <c r="AY259" s="180"/>
      <c r="AZ259" s="180"/>
      <c r="BA259" s="180"/>
      <c r="BB259" s="180"/>
      <c r="BC259" s="180"/>
      <c r="BD259" s="180"/>
      <c r="BE259" s="180"/>
      <c r="BF259" s="180"/>
      <c r="BG259" s="180"/>
      <c r="BH259" s="180"/>
      <c r="BI259" s="180"/>
      <c r="BJ259" s="180"/>
      <c r="BK259" s="180"/>
      <c r="BL259" s="180"/>
      <c r="BM259" s="180"/>
      <c r="BN259" s="180"/>
      <c r="BO259" s="180"/>
      <c r="BP259" s="180"/>
      <c r="BQ259" s="180"/>
      <c r="BR259" s="180"/>
      <c r="BS259" s="180"/>
      <c r="BT259" s="180"/>
      <c r="BU259" s="180"/>
      <c r="BV259" s="180"/>
      <c r="BW259" s="180"/>
      <c r="BX259" s="180"/>
      <c r="BY259" s="180"/>
      <c r="BZ259" s="180"/>
      <c r="CA259" s="180"/>
      <c r="CB259" s="180"/>
      <c r="CC259" s="180"/>
      <c r="CD259" s="180"/>
      <c r="CE259" s="180"/>
      <c r="CF259" s="180"/>
      <c r="CG259" s="180"/>
      <c r="CH259" s="180"/>
      <c r="CI259" s="180"/>
      <c r="CJ259" s="180"/>
      <c r="CK259" s="180"/>
      <c r="CL259" s="180"/>
      <c r="CM259" s="180"/>
      <c r="CN259" s="180"/>
      <c r="CO259" s="180"/>
      <c r="CP259" s="180"/>
      <c r="CQ259" s="180"/>
      <c r="CR259" s="180"/>
      <c r="CS259" s="180"/>
      <c r="CT259" s="180"/>
      <c r="CU259" s="180"/>
      <c r="CV259" s="180"/>
      <c r="CW259" s="180"/>
      <c r="CX259" s="180"/>
      <c r="CY259" s="180"/>
      <c r="CZ259" s="180"/>
      <c r="DA259" s="180"/>
      <c r="DB259" s="180"/>
      <c r="DC259" s="180"/>
      <c r="DD259" s="180"/>
      <c r="DE259" s="180"/>
      <c r="DF259" s="180"/>
      <c r="DG259" s="180"/>
      <c r="DH259" s="180"/>
      <c r="DI259" s="180"/>
      <c r="DJ259" s="180"/>
      <c r="DK259" s="180"/>
      <c r="DL259" s="180"/>
      <c r="DM259" s="180"/>
      <c r="DN259" s="180"/>
      <c r="DO259" s="180"/>
      <c r="DP259" s="180"/>
      <c r="DQ259" s="180"/>
      <c r="DR259" s="180"/>
      <c r="DS259" s="180"/>
      <c r="DT259" s="180"/>
      <c r="DU259" s="180"/>
      <c r="DV259" s="180"/>
      <c r="DW259" s="180"/>
      <c r="DX259" s="180"/>
      <c r="DY259" s="180"/>
      <c r="DZ259" s="180"/>
      <c r="EA259" s="180"/>
      <c r="EB259" s="180"/>
      <c r="EC259" s="180"/>
      <c r="ED259" s="180"/>
      <c r="EE259" s="180"/>
      <c r="EF259" s="180"/>
      <c r="EG259" s="180"/>
      <c r="EH259" s="180"/>
      <c r="EI259" s="180"/>
      <c r="EJ259" s="180"/>
    </row>
    <row r="260" spans="1:140" x14ac:dyDescent="0.35">
      <c r="A260" s="180"/>
      <c r="B260" s="180"/>
      <c r="C260" s="180"/>
      <c r="D260" s="180"/>
      <c r="E260" s="180"/>
      <c r="F260" s="180"/>
      <c r="G260" s="180"/>
      <c r="H260" s="180"/>
      <c r="I260" s="180"/>
      <c r="J260" s="180"/>
      <c r="K260" s="180"/>
      <c r="L260" s="180"/>
      <c r="M260" s="180"/>
      <c r="N260" s="180"/>
      <c r="O260" s="180"/>
      <c r="P260" s="180"/>
      <c r="Q260" s="180"/>
      <c r="R260" s="180"/>
      <c r="S260" s="180"/>
      <c r="T260" s="180"/>
      <c r="U260" s="180"/>
      <c r="V260" s="180"/>
      <c r="W260" s="180"/>
      <c r="X260" s="180"/>
      <c r="Y260" s="180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  <c r="AS260" s="180"/>
      <c r="AT260" s="180"/>
      <c r="AU260" s="180"/>
      <c r="AV260" s="180"/>
      <c r="AW260" s="180"/>
      <c r="AX260" s="180"/>
      <c r="AY260" s="180"/>
      <c r="AZ260" s="180"/>
      <c r="BA260" s="180"/>
      <c r="BB260" s="180"/>
      <c r="BC260" s="180"/>
      <c r="BD260" s="180"/>
      <c r="BE260" s="180"/>
      <c r="BF260" s="180"/>
      <c r="BG260" s="180"/>
      <c r="BH260" s="180"/>
      <c r="BI260" s="180"/>
      <c r="BJ260" s="180"/>
      <c r="BK260" s="180"/>
      <c r="BL260" s="180"/>
      <c r="BM260" s="180"/>
      <c r="BN260" s="180"/>
      <c r="BO260" s="180"/>
      <c r="BP260" s="180"/>
      <c r="BQ260" s="180"/>
      <c r="BR260" s="180"/>
      <c r="BS260" s="180"/>
      <c r="BT260" s="180"/>
      <c r="BU260" s="180"/>
      <c r="BV260" s="180"/>
      <c r="BW260" s="180"/>
      <c r="BX260" s="180"/>
      <c r="BY260" s="180"/>
      <c r="BZ260" s="180"/>
      <c r="CA260" s="180"/>
      <c r="CB260" s="180"/>
      <c r="CC260" s="180"/>
      <c r="CD260" s="180"/>
      <c r="CE260" s="180"/>
      <c r="CF260" s="180"/>
      <c r="CG260" s="180"/>
      <c r="CH260" s="180"/>
      <c r="CI260" s="180"/>
      <c r="CJ260" s="180"/>
      <c r="CK260" s="180"/>
      <c r="CL260" s="180"/>
      <c r="CM260" s="180"/>
      <c r="CN260" s="180"/>
      <c r="CO260" s="180"/>
      <c r="CP260" s="180"/>
      <c r="CQ260" s="180"/>
      <c r="CR260" s="180"/>
      <c r="CS260" s="180"/>
      <c r="CT260" s="180"/>
      <c r="CU260" s="180"/>
      <c r="CV260" s="180"/>
      <c r="CW260" s="180"/>
      <c r="CX260" s="180"/>
      <c r="CY260" s="180"/>
      <c r="CZ260" s="180"/>
      <c r="DA260" s="180"/>
      <c r="DB260" s="180"/>
      <c r="DC260" s="180"/>
      <c r="DD260" s="180"/>
      <c r="DE260" s="180"/>
      <c r="DF260" s="180"/>
      <c r="DG260" s="180"/>
      <c r="DH260" s="180"/>
      <c r="DI260" s="180"/>
      <c r="DJ260" s="180"/>
      <c r="DK260" s="180"/>
      <c r="DL260" s="180"/>
      <c r="DM260" s="180"/>
      <c r="DN260" s="180"/>
      <c r="DO260" s="180"/>
      <c r="DP260" s="180"/>
      <c r="DQ260" s="180"/>
      <c r="DR260" s="180"/>
      <c r="DS260" s="180"/>
      <c r="DT260" s="180"/>
      <c r="DU260" s="180"/>
      <c r="DV260" s="180"/>
      <c r="DW260" s="180"/>
      <c r="DX260" s="180"/>
      <c r="DY260" s="180"/>
      <c r="DZ260" s="180"/>
      <c r="EA260" s="180"/>
      <c r="EB260" s="180"/>
      <c r="EC260" s="180"/>
      <c r="ED260" s="180"/>
      <c r="EE260" s="180"/>
      <c r="EF260" s="180"/>
      <c r="EG260" s="180"/>
      <c r="EH260" s="180"/>
      <c r="EI260" s="180"/>
      <c r="EJ260" s="180"/>
    </row>
    <row r="261" spans="1:140" x14ac:dyDescent="0.35">
      <c r="A261" s="180"/>
      <c r="B261" s="180"/>
      <c r="C261" s="180"/>
      <c r="D261" s="180"/>
      <c r="E261" s="180"/>
      <c r="F261" s="180"/>
      <c r="G261" s="180"/>
      <c r="H261" s="180"/>
      <c r="I261" s="180"/>
      <c r="J261" s="180"/>
      <c r="K261" s="180"/>
      <c r="L261" s="180"/>
      <c r="M261" s="180"/>
      <c r="N261" s="180"/>
      <c r="O261" s="180"/>
      <c r="P261" s="180"/>
      <c r="Q261" s="180"/>
      <c r="R261" s="180"/>
      <c r="S261" s="180"/>
      <c r="T261" s="180"/>
      <c r="U261" s="180"/>
      <c r="V261" s="180"/>
      <c r="W261" s="180"/>
      <c r="X261" s="180"/>
      <c r="Y261" s="18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  <c r="AS261" s="180"/>
      <c r="AT261" s="180"/>
      <c r="AU261" s="180"/>
      <c r="AV261" s="180"/>
      <c r="AW261" s="180"/>
      <c r="AX261" s="180"/>
      <c r="AY261" s="180"/>
      <c r="AZ261" s="180"/>
      <c r="BA261" s="180"/>
      <c r="BB261" s="180"/>
      <c r="BC261" s="180"/>
      <c r="BD261" s="180"/>
      <c r="BE261" s="180"/>
      <c r="BF261" s="180"/>
      <c r="BG261" s="180"/>
      <c r="BH261" s="180"/>
      <c r="BI261" s="180"/>
      <c r="BJ261" s="180"/>
      <c r="BK261" s="180"/>
      <c r="BL261" s="180"/>
      <c r="BM261" s="180"/>
      <c r="BN261" s="180"/>
      <c r="BO261" s="180"/>
      <c r="BP261" s="180"/>
      <c r="BQ261" s="180"/>
      <c r="BR261" s="180"/>
      <c r="BS261" s="180"/>
      <c r="BT261" s="180"/>
      <c r="BU261" s="180"/>
      <c r="BV261" s="180"/>
      <c r="BW261" s="180"/>
      <c r="BX261" s="180"/>
      <c r="BY261" s="180"/>
      <c r="BZ261" s="180"/>
      <c r="CA261" s="180"/>
      <c r="CB261" s="180"/>
      <c r="CC261" s="180"/>
      <c r="CD261" s="180"/>
      <c r="CE261" s="180"/>
      <c r="CF261" s="180"/>
      <c r="CG261" s="180"/>
      <c r="CH261" s="180"/>
      <c r="CI261" s="180"/>
      <c r="CJ261" s="180"/>
      <c r="CK261" s="180"/>
      <c r="CL261" s="180"/>
      <c r="CM261" s="180"/>
      <c r="CN261" s="180"/>
      <c r="CO261" s="180"/>
      <c r="CP261" s="180"/>
      <c r="CQ261" s="180"/>
      <c r="CR261" s="180"/>
      <c r="CS261" s="180"/>
      <c r="CT261" s="180"/>
      <c r="CU261" s="180"/>
      <c r="CV261" s="180"/>
      <c r="CW261" s="180"/>
      <c r="CX261" s="180"/>
      <c r="CY261" s="180"/>
      <c r="CZ261" s="180"/>
      <c r="DA261" s="180"/>
      <c r="DB261" s="180"/>
      <c r="DC261" s="180"/>
      <c r="DD261" s="180"/>
      <c r="DE261" s="180"/>
      <c r="DF261" s="180"/>
      <c r="DG261" s="180"/>
      <c r="DH261" s="180"/>
      <c r="DI261" s="180"/>
      <c r="DJ261" s="180"/>
      <c r="DK261" s="180"/>
      <c r="DL261" s="180"/>
      <c r="DM261" s="180"/>
      <c r="DN261" s="180"/>
      <c r="DO261" s="180"/>
      <c r="DP261" s="180"/>
      <c r="DQ261" s="180"/>
      <c r="DR261" s="180"/>
      <c r="DS261" s="180"/>
      <c r="DT261" s="180"/>
      <c r="DU261" s="180"/>
      <c r="DV261" s="180"/>
      <c r="DW261" s="180"/>
      <c r="DX261" s="180"/>
      <c r="DY261" s="180"/>
      <c r="DZ261" s="180"/>
      <c r="EA261" s="180"/>
      <c r="EB261" s="180"/>
      <c r="EC261" s="180"/>
      <c r="ED261" s="180"/>
      <c r="EE261" s="180"/>
      <c r="EF261" s="180"/>
      <c r="EG261" s="180"/>
      <c r="EH261" s="180"/>
      <c r="EI261" s="180"/>
      <c r="EJ261" s="180"/>
    </row>
    <row r="262" spans="1:140" x14ac:dyDescent="0.35">
      <c r="A262" s="180"/>
      <c r="B262" s="180"/>
      <c r="C262" s="180"/>
      <c r="D262" s="180"/>
      <c r="E262" s="180"/>
      <c r="F262" s="180"/>
      <c r="G262" s="180"/>
      <c r="H262" s="180"/>
      <c r="I262" s="180"/>
      <c r="J262" s="180"/>
      <c r="K262" s="180"/>
      <c r="L262" s="180"/>
      <c r="M262" s="180"/>
      <c r="N262" s="180"/>
      <c r="O262" s="180"/>
      <c r="P262" s="180"/>
      <c r="Q262" s="180"/>
      <c r="R262" s="180"/>
      <c r="S262" s="180"/>
      <c r="T262" s="180"/>
      <c r="U262" s="180"/>
      <c r="V262" s="180"/>
      <c r="W262" s="180"/>
      <c r="X262" s="180"/>
      <c r="Y262" s="18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  <c r="AS262" s="180"/>
      <c r="AT262" s="180"/>
      <c r="AU262" s="180"/>
      <c r="AV262" s="180"/>
      <c r="AW262" s="180"/>
      <c r="AX262" s="180"/>
      <c r="AY262" s="180"/>
      <c r="AZ262" s="180"/>
      <c r="BA262" s="180"/>
      <c r="BB262" s="180"/>
      <c r="BC262" s="180"/>
      <c r="BD262" s="180"/>
      <c r="BE262" s="180"/>
      <c r="BF262" s="180"/>
      <c r="BG262" s="180"/>
      <c r="BH262" s="180"/>
      <c r="BI262" s="180"/>
      <c r="BJ262" s="180"/>
      <c r="BK262" s="180"/>
      <c r="BL262" s="180"/>
      <c r="BM262" s="180"/>
      <c r="BN262" s="180"/>
      <c r="BO262" s="180"/>
      <c r="BP262" s="180"/>
      <c r="BQ262" s="180"/>
      <c r="BR262" s="180"/>
      <c r="BS262" s="180"/>
      <c r="BT262" s="180"/>
      <c r="BU262" s="180"/>
      <c r="BV262" s="180"/>
      <c r="BW262" s="180"/>
      <c r="BX262" s="180"/>
      <c r="BY262" s="180"/>
      <c r="BZ262" s="180"/>
      <c r="CA262" s="180"/>
      <c r="CB262" s="180"/>
      <c r="CC262" s="180"/>
      <c r="CD262" s="180"/>
      <c r="CE262" s="180"/>
      <c r="CF262" s="180"/>
      <c r="CG262" s="180"/>
      <c r="CH262" s="180"/>
      <c r="CI262" s="180"/>
      <c r="CJ262" s="180"/>
      <c r="CK262" s="180"/>
      <c r="CL262" s="180"/>
      <c r="CM262" s="180"/>
      <c r="CN262" s="180"/>
      <c r="CO262" s="180"/>
      <c r="CP262" s="180"/>
      <c r="CQ262" s="180"/>
      <c r="CR262" s="180"/>
      <c r="CS262" s="180"/>
      <c r="CT262" s="180"/>
      <c r="CU262" s="180"/>
      <c r="CV262" s="180"/>
      <c r="CW262" s="180"/>
      <c r="CX262" s="180"/>
      <c r="CY262" s="180"/>
      <c r="CZ262" s="180"/>
      <c r="DA262" s="180"/>
      <c r="DB262" s="180"/>
      <c r="DC262" s="180"/>
      <c r="DD262" s="180"/>
      <c r="DE262" s="180"/>
      <c r="DF262" s="180"/>
      <c r="DG262" s="180"/>
      <c r="DH262" s="180"/>
      <c r="DI262" s="180"/>
      <c r="DJ262" s="180"/>
      <c r="DK262" s="180"/>
      <c r="DL262" s="180"/>
      <c r="DM262" s="180"/>
      <c r="DN262" s="180"/>
      <c r="DO262" s="180"/>
      <c r="DP262" s="180"/>
      <c r="DQ262" s="180"/>
      <c r="DR262" s="180"/>
      <c r="DS262" s="180"/>
      <c r="DT262" s="180"/>
      <c r="DU262" s="180"/>
      <c r="DV262" s="180"/>
      <c r="DW262" s="180"/>
      <c r="DX262" s="180"/>
      <c r="DY262" s="180"/>
      <c r="DZ262" s="180"/>
      <c r="EA262" s="180"/>
      <c r="EB262" s="180"/>
      <c r="EC262" s="180"/>
      <c r="ED262" s="180"/>
      <c r="EE262" s="180"/>
      <c r="EF262" s="180"/>
      <c r="EG262" s="180"/>
      <c r="EH262" s="180"/>
      <c r="EI262" s="180"/>
      <c r="EJ262" s="180"/>
    </row>
    <row r="263" spans="1:140" x14ac:dyDescent="0.35">
      <c r="A263" s="180"/>
      <c r="B263" s="180"/>
      <c r="C263" s="180"/>
      <c r="D263" s="180"/>
      <c r="E263" s="180"/>
      <c r="F263" s="180"/>
      <c r="G263" s="180"/>
      <c r="H263" s="180"/>
      <c r="I263" s="180"/>
      <c r="J263" s="180"/>
      <c r="K263" s="180"/>
      <c r="L263" s="180"/>
      <c r="M263" s="180"/>
      <c r="N263" s="180"/>
      <c r="O263" s="180"/>
      <c r="P263" s="180"/>
      <c r="Q263" s="180"/>
      <c r="R263" s="180"/>
      <c r="S263" s="180"/>
      <c r="T263" s="180"/>
      <c r="U263" s="180"/>
      <c r="V263" s="180"/>
      <c r="W263" s="180"/>
      <c r="X263" s="180"/>
      <c r="Y263" s="18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  <c r="AS263" s="180"/>
      <c r="AT263" s="180"/>
      <c r="AU263" s="180"/>
      <c r="AV263" s="180"/>
      <c r="AW263" s="180"/>
      <c r="AX263" s="180"/>
      <c r="AY263" s="180"/>
      <c r="AZ263" s="180"/>
      <c r="BA263" s="180"/>
      <c r="BB263" s="180"/>
      <c r="BC263" s="180"/>
      <c r="BD263" s="180"/>
      <c r="BE263" s="180"/>
      <c r="BF263" s="180"/>
      <c r="BG263" s="180"/>
      <c r="BH263" s="180"/>
      <c r="BI263" s="180"/>
      <c r="BJ263" s="180"/>
      <c r="BK263" s="180"/>
      <c r="BL263" s="180"/>
      <c r="BM263" s="180"/>
      <c r="BN263" s="180"/>
      <c r="BO263" s="180"/>
      <c r="BP263" s="180"/>
      <c r="BQ263" s="180"/>
      <c r="BR263" s="180"/>
      <c r="BS263" s="180"/>
      <c r="BT263" s="180"/>
      <c r="BU263" s="180"/>
      <c r="BV263" s="180"/>
      <c r="BW263" s="180"/>
      <c r="BX263" s="180"/>
      <c r="BY263" s="180"/>
      <c r="BZ263" s="180"/>
      <c r="CA263" s="180"/>
      <c r="CB263" s="180"/>
      <c r="CC263" s="180"/>
      <c r="CD263" s="180"/>
      <c r="CE263" s="180"/>
      <c r="CF263" s="180"/>
      <c r="CG263" s="180"/>
      <c r="CH263" s="180"/>
      <c r="CI263" s="180"/>
      <c r="CJ263" s="180"/>
      <c r="CK263" s="180"/>
      <c r="CL263" s="180"/>
      <c r="CM263" s="180"/>
      <c r="CN263" s="180"/>
      <c r="CO263" s="180"/>
      <c r="CP263" s="180"/>
      <c r="CQ263" s="180"/>
      <c r="CR263" s="180"/>
      <c r="CS263" s="180"/>
      <c r="CT263" s="180"/>
      <c r="CU263" s="180"/>
      <c r="CV263" s="180"/>
      <c r="CW263" s="180"/>
      <c r="CX263" s="180"/>
      <c r="CY263" s="180"/>
      <c r="CZ263" s="180"/>
      <c r="DA263" s="180"/>
      <c r="DB263" s="180"/>
      <c r="DC263" s="180"/>
      <c r="DD263" s="180"/>
      <c r="DE263" s="180"/>
      <c r="DF263" s="180"/>
      <c r="DG263" s="180"/>
      <c r="DH263" s="180"/>
      <c r="DI263" s="180"/>
      <c r="DJ263" s="180"/>
      <c r="DK263" s="180"/>
      <c r="DL263" s="180"/>
      <c r="DM263" s="180"/>
      <c r="DN263" s="180"/>
      <c r="DO263" s="180"/>
      <c r="DP263" s="180"/>
      <c r="DQ263" s="180"/>
      <c r="DR263" s="180"/>
      <c r="DS263" s="180"/>
      <c r="DT263" s="180"/>
      <c r="DU263" s="180"/>
      <c r="DV263" s="180"/>
      <c r="DW263" s="180"/>
      <c r="DX263" s="180"/>
      <c r="DY263" s="180"/>
      <c r="DZ263" s="180"/>
      <c r="EA263" s="180"/>
      <c r="EB263" s="180"/>
      <c r="EC263" s="180"/>
      <c r="ED263" s="180"/>
      <c r="EE263" s="180"/>
      <c r="EF263" s="180"/>
      <c r="EG263" s="180"/>
      <c r="EH263" s="180"/>
      <c r="EI263" s="180"/>
      <c r="EJ263" s="180"/>
    </row>
    <row r="264" spans="1:140" x14ac:dyDescent="0.35">
      <c r="A264" s="180"/>
      <c r="B264" s="180"/>
      <c r="C264" s="180"/>
      <c r="D264" s="180"/>
      <c r="E264" s="180"/>
      <c r="F264" s="180"/>
      <c r="G264" s="180"/>
      <c r="H264" s="180"/>
      <c r="I264" s="180"/>
      <c r="J264" s="180"/>
      <c r="K264" s="180"/>
      <c r="L264" s="180"/>
      <c r="M264" s="180"/>
      <c r="N264" s="180"/>
      <c r="O264" s="180"/>
      <c r="P264" s="180"/>
      <c r="Q264" s="180"/>
      <c r="R264" s="180"/>
      <c r="S264" s="180"/>
      <c r="T264" s="180"/>
      <c r="U264" s="180"/>
      <c r="V264" s="180"/>
      <c r="W264" s="180"/>
      <c r="X264" s="180"/>
      <c r="Y264" s="18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  <c r="AS264" s="180"/>
      <c r="AT264" s="180"/>
      <c r="AU264" s="180"/>
      <c r="AV264" s="180"/>
      <c r="AW264" s="180"/>
      <c r="AX264" s="180"/>
      <c r="AY264" s="180"/>
      <c r="AZ264" s="180"/>
      <c r="BA264" s="180"/>
      <c r="BB264" s="180"/>
      <c r="BC264" s="180"/>
      <c r="BD264" s="180"/>
      <c r="BE264" s="180"/>
      <c r="BF264" s="180"/>
      <c r="BG264" s="180"/>
      <c r="BH264" s="180"/>
      <c r="BI264" s="180"/>
      <c r="BJ264" s="180"/>
      <c r="BK264" s="180"/>
      <c r="BL264" s="180"/>
      <c r="BM264" s="180"/>
      <c r="BN264" s="180"/>
      <c r="BO264" s="180"/>
      <c r="BP264" s="180"/>
      <c r="BQ264" s="180"/>
      <c r="BR264" s="180"/>
      <c r="BS264" s="180"/>
      <c r="BT264" s="180"/>
      <c r="BU264" s="180"/>
      <c r="BV264" s="180"/>
      <c r="BW264" s="180"/>
      <c r="BX264" s="180"/>
      <c r="BY264" s="180"/>
      <c r="BZ264" s="180"/>
      <c r="CA264" s="180"/>
      <c r="CB264" s="180"/>
      <c r="CC264" s="180"/>
      <c r="CD264" s="180"/>
      <c r="CE264" s="180"/>
      <c r="CF264" s="180"/>
      <c r="CG264" s="180"/>
      <c r="CH264" s="180"/>
      <c r="CI264" s="180"/>
      <c r="CJ264" s="180"/>
      <c r="CK264" s="180"/>
      <c r="CL264" s="180"/>
      <c r="CM264" s="180"/>
      <c r="CN264" s="180"/>
      <c r="CO264" s="180"/>
      <c r="CP264" s="180"/>
      <c r="CQ264" s="180"/>
      <c r="CR264" s="180"/>
      <c r="CS264" s="180"/>
      <c r="CT264" s="180"/>
      <c r="CU264" s="180"/>
      <c r="CV264" s="180"/>
      <c r="CW264" s="180"/>
      <c r="CX264" s="180"/>
      <c r="CY264" s="180"/>
      <c r="CZ264" s="180"/>
      <c r="DA264" s="180"/>
      <c r="DB264" s="180"/>
      <c r="DC264" s="180"/>
      <c r="DD264" s="180"/>
      <c r="DE264" s="180"/>
      <c r="DF264" s="180"/>
      <c r="DG264" s="180"/>
      <c r="DH264" s="180"/>
      <c r="DI264" s="180"/>
      <c r="DJ264" s="180"/>
      <c r="DK264" s="180"/>
      <c r="DL264" s="180"/>
      <c r="DM264" s="180"/>
      <c r="DN264" s="180"/>
      <c r="DO264" s="180"/>
      <c r="DP264" s="180"/>
      <c r="DQ264" s="180"/>
      <c r="DR264" s="180"/>
      <c r="DS264" s="180"/>
      <c r="DT264" s="180"/>
      <c r="DU264" s="180"/>
      <c r="DV264" s="180"/>
      <c r="DW264" s="180"/>
      <c r="DX264" s="180"/>
      <c r="DY264" s="180"/>
      <c r="DZ264" s="180"/>
      <c r="EA264" s="180"/>
      <c r="EB264" s="180"/>
      <c r="EC264" s="180"/>
      <c r="ED264" s="180"/>
      <c r="EE264" s="180"/>
      <c r="EF264" s="180"/>
      <c r="EG264" s="180"/>
      <c r="EH264" s="180"/>
      <c r="EI264" s="180"/>
      <c r="EJ264" s="180"/>
    </row>
    <row r="265" spans="1:140" x14ac:dyDescent="0.35">
      <c r="A265" s="180"/>
      <c r="B265" s="180"/>
      <c r="C265" s="180"/>
      <c r="D265" s="180"/>
      <c r="E265" s="180"/>
      <c r="F265" s="180"/>
      <c r="G265" s="180"/>
      <c r="H265" s="180"/>
      <c r="I265" s="180"/>
      <c r="J265" s="180"/>
      <c r="K265" s="180"/>
      <c r="L265" s="180"/>
      <c r="M265" s="180"/>
      <c r="N265" s="180"/>
      <c r="O265" s="180"/>
      <c r="P265" s="180"/>
      <c r="Q265" s="180"/>
      <c r="R265" s="180"/>
      <c r="S265" s="180"/>
      <c r="T265" s="180"/>
      <c r="U265" s="180"/>
      <c r="V265" s="180"/>
      <c r="W265" s="180"/>
      <c r="X265" s="180"/>
      <c r="Y265" s="180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  <c r="AS265" s="180"/>
      <c r="AT265" s="180"/>
      <c r="AU265" s="180"/>
      <c r="AV265" s="180"/>
      <c r="AW265" s="180"/>
      <c r="AX265" s="180"/>
      <c r="AY265" s="180"/>
      <c r="AZ265" s="180"/>
      <c r="BA265" s="180"/>
      <c r="BB265" s="180"/>
      <c r="BC265" s="180"/>
      <c r="BD265" s="180"/>
      <c r="BE265" s="180"/>
      <c r="BF265" s="180"/>
      <c r="BG265" s="180"/>
      <c r="BH265" s="180"/>
      <c r="BI265" s="180"/>
      <c r="BJ265" s="180"/>
      <c r="BK265" s="180"/>
      <c r="BL265" s="180"/>
      <c r="BM265" s="180"/>
      <c r="BN265" s="180"/>
      <c r="BO265" s="180"/>
      <c r="BP265" s="180"/>
      <c r="BQ265" s="180"/>
      <c r="BR265" s="180"/>
      <c r="BS265" s="180"/>
      <c r="BT265" s="180"/>
      <c r="BU265" s="180"/>
      <c r="BV265" s="180"/>
      <c r="BW265" s="180"/>
      <c r="BX265" s="180"/>
      <c r="BY265" s="180"/>
      <c r="BZ265" s="180"/>
      <c r="CA265" s="180"/>
      <c r="CB265" s="180"/>
      <c r="CC265" s="180"/>
      <c r="CD265" s="180"/>
      <c r="CE265" s="180"/>
      <c r="CF265" s="180"/>
      <c r="CG265" s="180"/>
      <c r="CH265" s="180"/>
      <c r="CI265" s="180"/>
      <c r="CJ265" s="180"/>
      <c r="CK265" s="180"/>
      <c r="CL265" s="180"/>
      <c r="CM265" s="180"/>
      <c r="CN265" s="180"/>
      <c r="CO265" s="180"/>
      <c r="CP265" s="180"/>
      <c r="CQ265" s="180"/>
      <c r="CR265" s="180"/>
      <c r="CS265" s="180"/>
      <c r="CT265" s="180"/>
      <c r="CU265" s="180"/>
      <c r="CV265" s="180"/>
      <c r="CW265" s="180"/>
      <c r="CX265" s="180"/>
      <c r="CY265" s="180"/>
      <c r="CZ265" s="180"/>
      <c r="DA265" s="180"/>
      <c r="DB265" s="180"/>
      <c r="DC265" s="180"/>
      <c r="DD265" s="180"/>
      <c r="DE265" s="180"/>
      <c r="DF265" s="180"/>
      <c r="DG265" s="180"/>
      <c r="DH265" s="180"/>
      <c r="DI265" s="180"/>
      <c r="DJ265" s="180"/>
      <c r="DK265" s="180"/>
      <c r="DL265" s="180"/>
      <c r="DM265" s="180"/>
      <c r="DN265" s="180"/>
      <c r="DO265" s="180"/>
      <c r="DP265" s="180"/>
      <c r="DQ265" s="180"/>
      <c r="DR265" s="180"/>
      <c r="DS265" s="180"/>
      <c r="DT265" s="180"/>
      <c r="DU265" s="180"/>
      <c r="DV265" s="180"/>
      <c r="DW265" s="180"/>
      <c r="DX265" s="180"/>
      <c r="DY265" s="180"/>
      <c r="DZ265" s="180"/>
      <c r="EA265" s="180"/>
      <c r="EB265" s="180"/>
      <c r="EC265" s="180"/>
      <c r="ED265" s="180"/>
      <c r="EE265" s="180"/>
      <c r="EF265" s="180"/>
      <c r="EG265" s="180"/>
      <c r="EH265" s="180"/>
      <c r="EI265" s="180"/>
      <c r="EJ265" s="180"/>
    </row>
    <row r="266" spans="1:140" x14ac:dyDescent="0.35">
      <c r="A266" s="180"/>
      <c r="B266" s="180"/>
      <c r="C266" s="180"/>
      <c r="D266" s="180"/>
      <c r="E266" s="180"/>
      <c r="F266" s="180"/>
      <c r="G266" s="180"/>
      <c r="H266" s="180"/>
      <c r="I266" s="180"/>
      <c r="J266" s="180"/>
      <c r="K266" s="180"/>
      <c r="L266" s="180"/>
      <c r="M266" s="180"/>
      <c r="N266" s="180"/>
      <c r="O266" s="180"/>
      <c r="P266" s="180"/>
      <c r="Q266" s="180"/>
      <c r="R266" s="180"/>
      <c r="S266" s="180"/>
      <c r="T266" s="180"/>
      <c r="U266" s="180"/>
      <c r="V266" s="180"/>
      <c r="W266" s="180"/>
      <c r="X266" s="180"/>
      <c r="Y266" s="18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  <c r="AS266" s="180"/>
      <c r="AT266" s="180"/>
      <c r="AU266" s="180"/>
      <c r="AV266" s="180"/>
      <c r="AW266" s="180"/>
      <c r="AX266" s="180"/>
      <c r="AY266" s="180"/>
      <c r="AZ266" s="180"/>
      <c r="BA266" s="180"/>
      <c r="BB266" s="180"/>
      <c r="BC266" s="180"/>
      <c r="BD266" s="180"/>
      <c r="BE266" s="180"/>
      <c r="BF266" s="180"/>
      <c r="BG266" s="180"/>
      <c r="BH266" s="180"/>
      <c r="BI266" s="180"/>
      <c r="BJ266" s="180"/>
      <c r="BK266" s="180"/>
      <c r="BL266" s="180"/>
      <c r="BM266" s="180"/>
      <c r="BN266" s="180"/>
      <c r="BO266" s="180"/>
      <c r="BP266" s="180"/>
      <c r="BQ266" s="180"/>
      <c r="BR266" s="180"/>
      <c r="BS266" s="180"/>
      <c r="BT266" s="180"/>
      <c r="BU266" s="180"/>
      <c r="BV266" s="180"/>
      <c r="BW266" s="180"/>
      <c r="BX266" s="180"/>
      <c r="BY266" s="180"/>
      <c r="BZ266" s="180"/>
      <c r="CA266" s="180"/>
      <c r="CB266" s="180"/>
      <c r="CC266" s="180"/>
      <c r="CD266" s="180"/>
      <c r="CE266" s="180"/>
      <c r="CF266" s="180"/>
      <c r="CG266" s="180"/>
      <c r="CH266" s="180"/>
      <c r="CI266" s="180"/>
      <c r="CJ266" s="180"/>
      <c r="CK266" s="180"/>
      <c r="CL266" s="180"/>
      <c r="CM266" s="180"/>
      <c r="CN266" s="180"/>
      <c r="CO266" s="180"/>
      <c r="CP266" s="180"/>
      <c r="CQ266" s="180"/>
      <c r="CR266" s="180"/>
      <c r="CS266" s="180"/>
      <c r="CT266" s="180"/>
      <c r="CU266" s="180"/>
      <c r="CV266" s="180"/>
      <c r="CW266" s="180"/>
      <c r="CX266" s="180"/>
      <c r="CY266" s="180"/>
      <c r="CZ266" s="180"/>
      <c r="DA266" s="180"/>
      <c r="DB266" s="180"/>
      <c r="DC266" s="180"/>
      <c r="DD266" s="180"/>
      <c r="DE266" s="180"/>
      <c r="DF266" s="180"/>
      <c r="DG266" s="180"/>
      <c r="DH266" s="180"/>
      <c r="DI266" s="180"/>
      <c r="DJ266" s="180"/>
      <c r="DK266" s="180"/>
      <c r="DL266" s="180"/>
      <c r="DM266" s="180"/>
      <c r="DN266" s="180"/>
      <c r="DO266" s="180"/>
      <c r="DP266" s="180"/>
      <c r="DQ266" s="180"/>
      <c r="DR266" s="180"/>
      <c r="DS266" s="180"/>
      <c r="DT266" s="180"/>
      <c r="DU266" s="180"/>
      <c r="DV266" s="180"/>
      <c r="DW266" s="180"/>
      <c r="DX266" s="180"/>
      <c r="DY266" s="180"/>
      <c r="DZ266" s="180"/>
      <c r="EA266" s="180"/>
      <c r="EB266" s="180"/>
      <c r="EC266" s="180"/>
      <c r="ED266" s="180"/>
      <c r="EE266" s="180"/>
      <c r="EF266" s="180"/>
      <c r="EG266" s="180"/>
      <c r="EH266" s="180"/>
      <c r="EI266" s="180"/>
      <c r="EJ266" s="180"/>
    </row>
    <row r="267" spans="1:140" x14ac:dyDescent="0.35">
      <c r="A267" s="180"/>
      <c r="B267" s="180"/>
      <c r="C267" s="180"/>
      <c r="D267" s="180"/>
      <c r="E267" s="180"/>
      <c r="F267" s="180"/>
      <c r="G267" s="180"/>
      <c r="H267" s="180"/>
      <c r="I267" s="180"/>
      <c r="J267" s="180"/>
      <c r="K267" s="180"/>
      <c r="L267" s="180"/>
      <c r="M267" s="180"/>
      <c r="N267" s="180"/>
      <c r="O267" s="180"/>
      <c r="P267" s="180"/>
      <c r="Q267" s="180"/>
      <c r="R267" s="180"/>
      <c r="S267" s="180"/>
      <c r="T267" s="180"/>
      <c r="U267" s="180"/>
      <c r="V267" s="180"/>
      <c r="W267" s="180"/>
      <c r="X267" s="180"/>
      <c r="Y267" s="18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  <c r="AQ267" s="180"/>
      <c r="AR267" s="180"/>
      <c r="AS267" s="180"/>
      <c r="AT267" s="180"/>
      <c r="AU267" s="180"/>
      <c r="AV267" s="180"/>
      <c r="AW267" s="180"/>
      <c r="AX267" s="180"/>
      <c r="AY267" s="180"/>
      <c r="AZ267" s="180"/>
      <c r="BA267" s="180"/>
      <c r="BB267" s="180"/>
      <c r="BC267" s="180"/>
      <c r="BD267" s="180"/>
      <c r="BE267" s="180"/>
      <c r="BF267" s="180"/>
      <c r="BG267" s="180"/>
      <c r="BH267" s="180"/>
      <c r="BI267" s="180"/>
      <c r="BJ267" s="180"/>
      <c r="BK267" s="180"/>
      <c r="BL267" s="180"/>
      <c r="BM267" s="180"/>
      <c r="BN267" s="180"/>
      <c r="BO267" s="180"/>
      <c r="BP267" s="180"/>
      <c r="BQ267" s="180"/>
      <c r="BR267" s="180"/>
      <c r="BS267" s="180"/>
      <c r="BT267" s="180"/>
      <c r="BU267" s="180"/>
      <c r="BV267" s="180"/>
      <c r="BW267" s="180"/>
      <c r="BX267" s="180"/>
      <c r="BY267" s="180"/>
      <c r="BZ267" s="180"/>
      <c r="CA267" s="180"/>
      <c r="CB267" s="180"/>
      <c r="CC267" s="180"/>
      <c r="CD267" s="180"/>
      <c r="CE267" s="180"/>
      <c r="CF267" s="180"/>
      <c r="CG267" s="180"/>
      <c r="CH267" s="180"/>
      <c r="CI267" s="180"/>
      <c r="CJ267" s="180"/>
      <c r="CK267" s="180"/>
      <c r="CL267" s="180"/>
      <c r="CM267" s="180"/>
      <c r="CN267" s="180"/>
      <c r="CO267" s="180"/>
      <c r="CP267" s="180"/>
      <c r="CQ267" s="180"/>
      <c r="CR267" s="180"/>
      <c r="CS267" s="180"/>
      <c r="CT267" s="180"/>
      <c r="CU267" s="180"/>
      <c r="CV267" s="180"/>
      <c r="CW267" s="180"/>
      <c r="CX267" s="180"/>
      <c r="CY267" s="180"/>
      <c r="CZ267" s="180"/>
      <c r="DA267" s="180"/>
      <c r="DB267" s="180"/>
      <c r="DC267" s="180"/>
      <c r="DD267" s="180"/>
      <c r="DE267" s="180"/>
      <c r="DF267" s="180"/>
      <c r="DG267" s="180"/>
      <c r="DH267" s="180"/>
      <c r="DI267" s="180"/>
      <c r="DJ267" s="180"/>
      <c r="DK267" s="180"/>
      <c r="DL267" s="180"/>
      <c r="DM267" s="180"/>
      <c r="DN267" s="180"/>
      <c r="DO267" s="180"/>
      <c r="DP267" s="180"/>
      <c r="DQ267" s="180"/>
      <c r="DR267" s="180"/>
      <c r="DS267" s="180"/>
      <c r="DT267" s="180"/>
      <c r="DU267" s="180"/>
      <c r="DV267" s="180"/>
      <c r="DW267" s="180"/>
      <c r="DX267" s="180"/>
      <c r="DY267" s="180"/>
      <c r="DZ267" s="180"/>
      <c r="EA267" s="180"/>
      <c r="EB267" s="180"/>
      <c r="EC267" s="180"/>
      <c r="ED267" s="180"/>
      <c r="EE267" s="180"/>
      <c r="EF267" s="180"/>
      <c r="EG267" s="180"/>
      <c r="EH267" s="180"/>
      <c r="EI267" s="180"/>
      <c r="EJ267" s="180"/>
    </row>
    <row r="268" spans="1:140" x14ac:dyDescent="0.35">
      <c r="A268" s="180"/>
      <c r="B268" s="180"/>
      <c r="C268" s="180"/>
      <c r="D268" s="180"/>
      <c r="E268" s="180"/>
      <c r="F268" s="180"/>
      <c r="G268" s="180"/>
      <c r="H268" s="180"/>
      <c r="I268" s="180"/>
      <c r="J268" s="180"/>
      <c r="K268" s="180"/>
      <c r="L268" s="180"/>
      <c r="M268" s="180"/>
      <c r="N268" s="180"/>
      <c r="O268" s="180"/>
      <c r="P268" s="180"/>
      <c r="Q268" s="180"/>
      <c r="R268" s="180"/>
      <c r="S268" s="180"/>
      <c r="T268" s="180"/>
      <c r="U268" s="180"/>
      <c r="V268" s="180"/>
      <c r="W268" s="180"/>
      <c r="X268" s="180"/>
      <c r="Y268" s="18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180"/>
      <c r="AM268" s="180"/>
      <c r="AN268" s="180"/>
      <c r="AO268" s="180"/>
      <c r="AP268" s="180"/>
      <c r="AQ268" s="180"/>
      <c r="AR268" s="180"/>
      <c r="AS268" s="180"/>
      <c r="AT268" s="180"/>
      <c r="AU268" s="180"/>
      <c r="AV268" s="180"/>
      <c r="AW268" s="180"/>
      <c r="AX268" s="180"/>
      <c r="AY268" s="180"/>
      <c r="AZ268" s="180"/>
      <c r="BA268" s="180"/>
      <c r="BB268" s="180"/>
      <c r="BC268" s="180"/>
      <c r="BD268" s="180"/>
      <c r="BE268" s="180"/>
      <c r="BF268" s="180"/>
      <c r="BG268" s="180"/>
      <c r="BH268" s="180"/>
      <c r="BI268" s="180"/>
      <c r="BJ268" s="180"/>
      <c r="BK268" s="180"/>
      <c r="BL268" s="180"/>
      <c r="BM268" s="180"/>
      <c r="BN268" s="180"/>
      <c r="BO268" s="180"/>
      <c r="BP268" s="180"/>
      <c r="BQ268" s="180"/>
      <c r="BR268" s="180"/>
      <c r="BS268" s="180"/>
      <c r="BT268" s="180"/>
      <c r="BU268" s="180"/>
      <c r="BV268" s="180"/>
      <c r="BW268" s="180"/>
      <c r="BX268" s="180"/>
      <c r="BY268" s="180"/>
      <c r="BZ268" s="180"/>
      <c r="CA268" s="180"/>
      <c r="CB268" s="180"/>
      <c r="CC268" s="180"/>
      <c r="CD268" s="180"/>
      <c r="CE268" s="180"/>
      <c r="CF268" s="180"/>
      <c r="CG268" s="180"/>
      <c r="CH268" s="180"/>
      <c r="CI268" s="180"/>
      <c r="CJ268" s="180"/>
      <c r="CK268" s="180"/>
      <c r="CL268" s="180"/>
      <c r="CM268" s="180"/>
      <c r="CN268" s="180"/>
      <c r="CO268" s="180"/>
      <c r="CP268" s="180"/>
      <c r="CQ268" s="180"/>
      <c r="CR268" s="180"/>
      <c r="CS268" s="180"/>
      <c r="CT268" s="180"/>
      <c r="CU268" s="180"/>
      <c r="CV268" s="180"/>
      <c r="CW268" s="180"/>
      <c r="CX268" s="180"/>
      <c r="CY268" s="180"/>
      <c r="CZ268" s="180"/>
      <c r="DA268" s="180"/>
      <c r="DB268" s="180"/>
      <c r="DC268" s="180"/>
      <c r="DD268" s="180"/>
      <c r="DE268" s="180"/>
      <c r="DF268" s="180"/>
      <c r="DG268" s="180"/>
      <c r="DH268" s="180"/>
      <c r="DI268" s="180"/>
      <c r="DJ268" s="180"/>
      <c r="DK268" s="180"/>
      <c r="DL268" s="180"/>
      <c r="DM268" s="180"/>
      <c r="DN268" s="180"/>
      <c r="DO268" s="180"/>
      <c r="DP268" s="180"/>
      <c r="DQ268" s="180"/>
      <c r="DR268" s="180"/>
      <c r="DS268" s="180"/>
      <c r="DT268" s="180"/>
      <c r="DU268" s="180"/>
      <c r="DV268" s="180"/>
      <c r="DW268" s="180"/>
      <c r="DX268" s="180"/>
      <c r="DY268" s="180"/>
      <c r="DZ268" s="180"/>
      <c r="EA268" s="180"/>
      <c r="EB268" s="180"/>
      <c r="EC268" s="180"/>
      <c r="ED268" s="180"/>
      <c r="EE268" s="180"/>
      <c r="EF268" s="180"/>
      <c r="EG268" s="180"/>
      <c r="EH268" s="180"/>
      <c r="EI268" s="180"/>
      <c r="EJ268" s="180"/>
    </row>
    <row r="269" spans="1:140" x14ac:dyDescent="0.35">
      <c r="A269" s="180"/>
      <c r="B269" s="180"/>
      <c r="C269" s="180"/>
      <c r="D269" s="180"/>
      <c r="E269" s="180"/>
      <c r="F269" s="180"/>
      <c r="G269" s="180"/>
      <c r="H269" s="180"/>
      <c r="I269" s="180"/>
      <c r="J269" s="180"/>
      <c r="K269" s="180"/>
      <c r="L269" s="180"/>
      <c r="M269" s="180"/>
      <c r="N269" s="180"/>
      <c r="O269" s="180"/>
      <c r="P269" s="180"/>
      <c r="Q269" s="180"/>
      <c r="R269" s="180"/>
      <c r="S269" s="180"/>
      <c r="T269" s="180"/>
      <c r="U269" s="180"/>
      <c r="V269" s="180"/>
      <c r="W269" s="180"/>
      <c r="X269" s="180"/>
      <c r="Y269" s="180"/>
      <c r="Z269" s="180"/>
      <c r="AA269" s="180"/>
      <c r="AB269" s="180"/>
      <c r="AC269" s="180"/>
      <c r="AD269" s="180"/>
      <c r="AE269" s="180"/>
      <c r="AF269" s="180"/>
      <c r="AG269" s="180"/>
      <c r="AH269" s="180"/>
      <c r="AI269" s="180"/>
      <c r="AJ269" s="180"/>
      <c r="AK269" s="180"/>
      <c r="AL269" s="180"/>
      <c r="AM269" s="180"/>
      <c r="AN269" s="180"/>
      <c r="AO269" s="180"/>
      <c r="AP269" s="180"/>
      <c r="AQ269" s="180"/>
      <c r="AR269" s="180"/>
      <c r="AS269" s="180"/>
      <c r="AT269" s="180"/>
      <c r="AU269" s="180"/>
      <c r="AV269" s="180"/>
      <c r="AW269" s="180"/>
      <c r="AX269" s="180"/>
      <c r="AY269" s="180"/>
      <c r="AZ269" s="180"/>
      <c r="BA269" s="180"/>
      <c r="BB269" s="180"/>
      <c r="BC269" s="180"/>
      <c r="BD269" s="180"/>
      <c r="BE269" s="180"/>
      <c r="BF269" s="180"/>
      <c r="BG269" s="180"/>
      <c r="BH269" s="180"/>
      <c r="BI269" s="180"/>
      <c r="BJ269" s="180"/>
      <c r="BK269" s="180"/>
      <c r="BL269" s="180"/>
      <c r="BM269" s="180"/>
      <c r="BN269" s="180"/>
      <c r="BO269" s="180"/>
      <c r="BP269" s="180"/>
      <c r="BQ269" s="180"/>
      <c r="BR269" s="180"/>
      <c r="BS269" s="180"/>
      <c r="BT269" s="180"/>
      <c r="BU269" s="180"/>
      <c r="BV269" s="180"/>
      <c r="BW269" s="180"/>
      <c r="BX269" s="180"/>
      <c r="BY269" s="180"/>
      <c r="BZ269" s="180"/>
      <c r="CA269" s="180"/>
      <c r="CB269" s="180"/>
      <c r="CC269" s="180"/>
      <c r="CD269" s="180"/>
      <c r="CE269" s="180"/>
      <c r="CF269" s="180"/>
      <c r="CG269" s="180"/>
      <c r="CH269" s="180"/>
      <c r="CI269" s="180"/>
      <c r="CJ269" s="180"/>
      <c r="CK269" s="180"/>
      <c r="CL269" s="180"/>
      <c r="CM269" s="180"/>
      <c r="CN269" s="180"/>
      <c r="CO269" s="180"/>
      <c r="CP269" s="180"/>
      <c r="CQ269" s="180"/>
      <c r="CR269" s="180"/>
      <c r="CS269" s="180"/>
      <c r="CT269" s="180"/>
      <c r="CU269" s="180"/>
      <c r="CV269" s="180"/>
      <c r="CW269" s="180"/>
      <c r="CX269" s="180"/>
      <c r="CY269" s="180"/>
      <c r="CZ269" s="180"/>
      <c r="DA269" s="180"/>
      <c r="DB269" s="180"/>
      <c r="DC269" s="180"/>
      <c r="DD269" s="180"/>
      <c r="DE269" s="180"/>
      <c r="DF269" s="180"/>
      <c r="DG269" s="180"/>
      <c r="DH269" s="180"/>
      <c r="DI269" s="180"/>
      <c r="DJ269" s="180"/>
      <c r="DK269" s="180"/>
      <c r="DL269" s="180"/>
      <c r="DM269" s="180"/>
      <c r="DN269" s="180"/>
      <c r="DO269" s="180"/>
      <c r="DP269" s="180"/>
      <c r="DQ269" s="180"/>
      <c r="DR269" s="180"/>
      <c r="DS269" s="180"/>
      <c r="DT269" s="180"/>
      <c r="DU269" s="180"/>
      <c r="DV269" s="180"/>
      <c r="DW269" s="180"/>
      <c r="DX269" s="180"/>
      <c r="DY269" s="180"/>
      <c r="DZ269" s="180"/>
      <c r="EA269" s="180"/>
      <c r="EB269" s="180"/>
      <c r="EC269" s="180"/>
      <c r="ED269" s="180"/>
      <c r="EE269" s="180"/>
      <c r="EF269" s="180"/>
      <c r="EG269" s="180"/>
      <c r="EH269" s="180"/>
      <c r="EI269" s="180"/>
      <c r="EJ269" s="180"/>
    </row>
    <row r="270" spans="1:140" x14ac:dyDescent="0.35">
      <c r="A270" s="180"/>
      <c r="B270" s="180"/>
      <c r="C270" s="180"/>
      <c r="D270" s="180"/>
      <c r="E270" s="180"/>
      <c r="F270" s="180"/>
      <c r="G270" s="180"/>
      <c r="H270" s="180"/>
      <c r="I270" s="180"/>
      <c r="J270" s="180"/>
      <c r="K270" s="180"/>
      <c r="L270" s="180"/>
      <c r="M270" s="180"/>
      <c r="N270" s="180"/>
      <c r="O270" s="180"/>
      <c r="P270" s="180"/>
      <c r="Q270" s="180"/>
      <c r="R270" s="180"/>
      <c r="S270" s="180"/>
      <c r="T270" s="180"/>
      <c r="U270" s="180"/>
      <c r="V270" s="180"/>
      <c r="W270" s="180"/>
      <c r="X270" s="180"/>
      <c r="Y270" s="180"/>
      <c r="Z270" s="180"/>
      <c r="AA270" s="180"/>
      <c r="AB270" s="180"/>
      <c r="AC270" s="180"/>
      <c r="AD270" s="180"/>
      <c r="AE270" s="180"/>
      <c r="AF270" s="180"/>
      <c r="AG270" s="180"/>
      <c r="AH270" s="180"/>
      <c r="AI270" s="180"/>
      <c r="AJ270" s="180"/>
      <c r="AK270" s="180"/>
      <c r="AL270" s="180"/>
      <c r="AM270" s="180"/>
      <c r="AN270" s="180"/>
      <c r="AO270" s="180"/>
      <c r="AP270" s="180"/>
      <c r="AQ270" s="180"/>
      <c r="AR270" s="180"/>
      <c r="AS270" s="180"/>
      <c r="AT270" s="180"/>
      <c r="AU270" s="180"/>
      <c r="AV270" s="180"/>
      <c r="AW270" s="180"/>
      <c r="AX270" s="180"/>
      <c r="AY270" s="180"/>
      <c r="AZ270" s="180"/>
      <c r="BA270" s="180"/>
      <c r="BB270" s="180"/>
      <c r="BC270" s="180"/>
      <c r="BD270" s="180"/>
      <c r="BE270" s="180"/>
      <c r="BF270" s="180"/>
      <c r="BG270" s="180"/>
      <c r="BH270" s="180"/>
      <c r="BI270" s="180"/>
      <c r="BJ270" s="180"/>
      <c r="BK270" s="180"/>
      <c r="BL270" s="180"/>
      <c r="BM270" s="180"/>
      <c r="BN270" s="180"/>
      <c r="BO270" s="180"/>
      <c r="BP270" s="180"/>
      <c r="BQ270" s="180"/>
      <c r="BR270" s="180"/>
      <c r="BS270" s="180"/>
      <c r="BT270" s="180"/>
      <c r="BU270" s="180"/>
      <c r="BV270" s="180"/>
      <c r="BW270" s="180"/>
      <c r="BX270" s="180"/>
      <c r="BY270" s="180"/>
      <c r="BZ270" s="180"/>
      <c r="CA270" s="180"/>
      <c r="CB270" s="180"/>
      <c r="CC270" s="180"/>
      <c r="CD270" s="180"/>
      <c r="CE270" s="180"/>
      <c r="CF270" s="180"/>
      <c r="CG270" s="180"/>
      <c r="CH270" s="180"/>
      <c r="CI270" s="180"/>
      <c r="CJ270" s="180"/>
      <c r="CK270" s="180"/>
      <c r="CL270" s="180"/>
      <c r="CM270" s="180"/>
      <c r="CN270" s="180"/>
      <c r="CO270" s="180"/>
      <c r="CP270" s="180"/>
      <c r="CQ270" s="180"/>
      <c r="CR270" s="180"/>
      <c r="CS270" s="180"/>
      <c r="CT270" s="180"/>
      <c r="CU270" s="180"/>
      <c r="CV270" s="180"/>
      <c r="CW270" s="180"/>
      <c r="CX270" s="180"/>
      <c r="CY270" s="180"/>
      <c r="CZ270" s="180"/>
      <c r="DA270" s="180"/>
      <c r="DB270" s="180"/>
      <c r="DC270" s="180"/>
      <c r="DD270" s="180"/>
      <c r="DE270" s="180"/>
      <c r="DF270" s="180"/>
      <c r="DG270" s="180"/>
      <c r="DH270" s="180"/>
      <c r="DI270" s="180"/>
      <c r="DJ270" s="180"/>
      <c r="DK270" s="180"/>
      <c r="DL270" s="180"/>
      <c r="DM270" s="180"/>
      <c r="DN270" s="180"/>
      <c r="DO270" s="180"/>
      <c r="DP270" s="180"/>
      <c r="DQ270" s="180"/>
      <c r="DR270" s="180"/>
      <c r="DS270" s="180"/>
      <c r="DT270" s="180"/>
      <c r="DU270" s="180"/>
      <c r="DV270" s="180"/>
      <c r="DW270" s="180"/>
      <c r="DX270" s="180"/>
      <c r="DY270" s="180"/>
      <c r="DZ270" s="180"/>
      <c r="EA270" s="180"/>
      <c r="EB270" s="180"/>
      <c r="EC270" s="180"/>
      <c r="ED270" s="180"/>
      <c r="EE270" s="180"/>
      <c r="EF270" s="180"/>
      <c r="EG270" s="180"/>
      <c r="EH270" s="180"/>
      <c r="EI270" s="180"/>
      <c r="EJ270" s="180"/>
    </row>
    <row r="271" spans="1:140" x14ac:dyDescent="0.35">
      <c r="A271" s="180"/>
      <c r="B271" s="180"/>
      <c r="C271" s="180"/>
      <c r="D271" s="180"/>
      <c r="E271" s="180"/>
      <c r="F271" s="180"/>
      <c r="G271" s="180"/>
      <c r="H271" s="180"/>
      <c r="I271" s="180"/>
      <c r="J271" s="180"/>
      <c r="K271" s="180"/>
      <c r="L271" s="180"/>
      <c r="M271" s="180"/>
      <c r="N271" s="180"/>
      <c r="O271" s="180"/>
      <c r="P271" s="180"/>
      <c r="Q271" s="180"/>
      <c r="R271" s="180"/>
      <c r="S271" s="180"/>
      <c r="T271" s="180"/>
      <c r="U271" s="180"/>
      <c r="V271" s="180"/>
      <c r="W271" s="180"/>
      <c r="X271" s="180"/>
      <c r="Y271" s="180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  <c r="AS271" s="180"/>
      <c r="AT271" s="180"/>
      <c r="AU271" s="180"/>
      <c r="AV271" s="180"/>
      <c r="AW271" s="180"/>
      <c r="AX271" s="180"/>
      <c r="AY271" s="180"/>
      <c r="AZ271" s="180"/>
      <c r="BA271" s="180"/>
      <c r="BB271" s="180"/>
      <c r="BC271" s="180"/>
      <c r="BD271" s="180"/>
      <c r="BE271" s="180"/>
      <c r="BF271" s="180"/>
      <c r="BG271" s="180"/>
      <c r="BH271" s="180"/>
      <c r="BI271" s="180"/>
      <c r="BJ271" s="180"/>
      <c r="BK271" s="180"/>
      <c r="BL271" s="180"/>
      <c r="BM271" s="180"/>
      <c r="BN271" s="180"/>
      <c r="BO271" s="180"/>
      <c r="BP271" s="180"/>
      <c r="BQ271" s="180"/>
      <c r="BR271" s="180"/>
      <c r="BS271" s="180"/>
      <c r="BT271" s="180"/>
      <c r="BU271" s="180"/>
      <c r="BV271" s="180"/>
      <c r="BW271" s="180"/>
      <c r="BX271" s="180"/>
      <c r="BY271" s="180"/>
      <c r="BZ271" s="180"/>
      <c r="CA271" s="180"/>
      <c r="CB271" s="180"/>
      <c r="CC271" s="180"/>
      <c r="CD271" s="180"/>
      <c r="CE271" s="180"/>
      <c r="CF271" s="180"/>
      <c r="CG271" s="180"/>
      <c r="CH271" s="180"/>
      <c r="CI271" s="180"/>
      <c r="CJ271" s="180"/>
      <c r="CK271" s="180"/>
      <c r="CL271" s="180"/>
      <c r="CM271" s="180"/>
      <c r="CN271" s="180"/>
      <c r="CO271" s="180"/>
      <c r="CP271" s="180"/>
      <c r="CQ271" s="180"/>
      <c r="CR271" s="180"/>
      <c r="CS271" s="180"/>
      <c r="CT271" s="180"/>
      <c r="CU271" s="180"/>
      <c r="CV271" s="180"/>
      <c r="CW271" s="180"/>
      <c r="CX271" s="180"/>
      <c r="CY271" s="180"/>
      <c r="CZ271" s="180"/>
      <c r="DA271" s="180"/>
      <c r="DB271" s="180"/>
      <c r="DC271" s="180"/>
      <c r="DD271" s="180"/>
      <c r="DE271" s="180"/>
      <c r="DF271" s="180"/>
      <c r="DG271" s="180"/>
      <c r="DH271" s="180"/>
      <c r="DI271" s="180"/>
      <c r="DJ271" s="180"/>
      <c r="DK271" s="180"/>
      <c r="DL271" s="180"/>
      <c r="DM271" s="180"/>
      <c r="DN271" s="180"/>
      <c r="DO271" s="180"/>
      <c r="DP271" s="180"/>
      <c r="DQ271" s="180"/>
      <c r="DR271" s="180"/>
      <c r="DS271" s="180"/>
      <c r="DT271" s="180"/>
      <c r="DU271" s="180"/>
      <c r="DV271" s="180"/>
      <c r="DW271" s="180"/>
      <c r="DX271" s="180"/>
      <c r="DY271" s="180"/>
      <c r="DZ271" s="180"/>
      <c r="EA271" s="180"/>
      <c r="EB271" s="180"/>
      <c r="EC271" s="180"/>
      <c r="ED271" s="180"/>
      <c r="EE271" s="180"/>
      <c r="EF271" s="180"/>
      <c r="EG271" s="180"/>
      <c r="EH271" s="180"/>
      <c r="EI271" s="180"/>
      <c r="EJ271" s="180"/>
    </row>
    <row r="272" spans="1:140" x14ac:dyDescent="0.35">
      <c r="A272" s="180"/>
      <c r="B272" s="180"/>
      <c r="C272" s="180"/>
      <c r="D272" s="180"/>
      <c r="E272" s="180"/>
      <c r="F272" s="180"/>
      <c r="G272" s="180"/>
      <c r="H272" s="180"/>
      <c r="I272" s="180"/>
      <c r="J272" s="180"/>
      <c r="K272" s="180"/>
      <c r="L272" s="180"/>
      <c r="M272" s="180"/>
      <c r="N272" s="180"/>
      <c r="O272" s="180"/>
      <c r="P272" s="180"/>
      <c r="Q272" s="180"/>
      <c r="R272" s="180"/>
      <c r="S272" s="180"/>
      <c r="T272" s="180"/>
      <c r="U272" s="180"/>
      <c r="V272" s="180"/>
      <c r="W272" s="180"/>
      <c r="X272" s="180"/>
      <c r="Y272" s="180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  <c r="AS272" s="180"/>
      <c r="AT272" s="180"/>
      <c r="AU272" s="180"/>
      <c r="AV272" s="180"/>
      <c r="AW272" s="180"/>
      <c r="AX272" s="180"/>
      <c r="AY272" s="180"/>
      <c r="AZ272" s="180"/>
      <c r="BA272" s="180"/>
      <c r="BB272" s="180"/>
      <c r="BC272" s="180"/>
      <c r="BD272" s="180"/>
      <c r="BE272" s="180"/>
      <c r="BF272" s="180"/>
      <c r="BG272" s="180"/>
      <c r="BH272" s="180"/>
      <c r="BI272" s="180"/>
      <c r="BJ272" s="180"/>
      <c r="BK272" s="180"/>
      <c r="BL272" s="180"/>
      <c r="BM272" s="180"/>
      <c r="BN272" s="180"/>
      <c r="BO272" s="180"/>
      <c r="BP272" s="180"/>
      <c r="BQ272" s="180"/>
      <c r="BR272" s="180"/>
      <c r="BS272" s="180"/>
      <c r="BT272" s="180"/>
      <c r="BU272" s="180"/>
      <c r="BV272" s="180"/>
      <c r="BW272" s="180"/>
      <c r="BX272" s="180"/>
      <c r="BY272" s="180"/>
      <c r="BZ272" s="180"/>
      <c r="CA272" s="180"/>
      <c r="CB272" s="180"/>
      <c r="CC272" s="180"/>
      <c r="CD272" s="180"/>
      <c r="CE272" s="180"/>
      <c r="CF272" s="180"/>
      <c r="CG272" s="180"/>
      <c r="CH272" s="180"/>
      <c r="CI272" s="180"/>
      <c r="CJ272" s="180"/>
      <c r="CK272" s="180"/>
      <c r="CL272" s="180"/>
      <c r="CM272" s="180"/>
      <c r="CN272" s="180"/>
      <c r="CO272" s="180"/>
      <c r="CP272" s="180"/>
      <c r="CQ272" s="180"/>
      <c r="CR272" s="180"/>
      <c r="CS272" s="180"/>
      <c r="CT272" s="180"/>
      <c r="CU272" s="180"/>
      <c r="CV272" s="180"/>
      <c r="CW272" s="180"/>
      <c r="CX272" s="180"/>
      <c r="CY272" s="180"/>
      <c r="CZ272" s="180"/>
      <c r="DA272" s="180"/>
      <c r="DB272" s="180"/>
      <c r="DC272" s="180"/>
      <c r="DD272" s="180"/>
      <c r="DE272" s="180"/>
      <c r="DF272" s="180"/>
      <c r="DG272" s="180"/>
      <c r="DH272" s="180"/>
      <c r="DI272" s="180"/>
      <c r="DJ272" s="180"/>
      <c r="DK272" s="180"/>
      <c r="DL272" s="180"/>
      <c r="DM272" s="180"/>
      <c r="DN272" s="180"/>
      <c r="DO272" s="180"/>
      <c r="DP272" s="180"/>
      <c r="DQ272" s="180"/>
      <c r="DR272" s="180"/>
      <c r="DS272" s="180"/>
      <c r="DT272" s="180"/>
      <c r="DU272" s="180"/>
      <c r="DV272" s="180"/>
      <c r="DW272" s="180"/>
      <c r="DX272" s="180"/>
      <c r="DY272" s="180"/>
      <c r="DZ272" s="180"/>
      <c r="EA272" s="180"/>
      <c r="EB272" s="180"/>
      <c r="EC272" s="180"/>
      <c r="ED272" s="180"/>
      <c r="EE272" s="180"/>
      <c r="EF272" s="180"/>
      <c r="EG272" s="180"/>
      <c r="EH272" s="180"/>
      <c r="EI272" s="180"/>
      <c r="EJ272" s="180"/>
    </row>
    <row r="273" spans="1:140" x14ac:dyDescent="0.35">
      <c r="A273" s="180"/>
      <c r="B273" s="180"/>
      <c r="C273" s="180"/>
      <c r="D273" s="180"/>
      <c r="E273" s="180"/>
      <c r="F273" s="180"/>
      <c r="G273" s="180"/>
      <c r="H273" s="180"/>
      <c r="I273" s="180"/>
      <c r="J273" s="180"/>
      <c r="K273" s="180"/>
      <c r="L273" s="180"/>
      <c r="M273" s="180"/>
      <c r="N273" s="180"/>
      <c r="O273" s="180"/>
      <c r="P273" s="180"/>
      <c r="Q273" s="180"/>
      <c r="R273" s="180"/>
      <c r="S273" s="180"/>
      <c r="T273" s="180"/>
      <c r="U273" s="180"/>
      <c r="V273" s="180"/>
      <c r="W273" s="180"/>
      <c r="X273" s="180"/>
      <c r="Y273" s="180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  <c r="AS273" s="180"/>
      <c r="AT273" s="180"/>
      <c r="AU273" s="180"/>
      <c r="AV273" s="180"/>
      <c r="AW273" s="180"/>
      <c r="AX273" s="180"/>
      <c r="AY273" s="180"/>
      <c r="AZ273" s="180"/>
      <c r="BA273" s="180"/>
      <c r="BB273" s="180"/>
      <c r="BC273" s="180"/>
      <c r="BD273" s="180"/>
      <c r="BE273" s="180"/>
      <c r="BF273" s="180"/>
      <c r="BG273" s="180"/>
      <c r="BH273" s="180"/>
      <c r="BI273" s="180"/>
      <c r="BJ273" s="180"/>
      <c r="BK273" s="180"/>
      <c r="BL273" s="180"/>
      <c r="BM273" s="180"/>
      <c r="BN273" s="180"/>
      <c r="BO273" s="180"/>
      <c r="BP273" s="180"/>
      <c r="BQ273" s="180"/>
      <c r="BR273" s="180"/>
      <c r="BS273" s="180"/>
      <c r="BT273" s="180"/>
      <c r="BU273" s="180"/>
      <c r="BV273" s="180"/>
      <c r="BW273" s="180"/>
      <c r="BX273" s="180"/>
      <c r="BY273" s="180"/>
      <c r="BZ273" s="180"/>
      <c r="CA273" s="180"/>
      <c r="CB273" s="180"/>
      <c r="CC273" s="180"/>
      <c r="CD273" s="180"/>
      <c r="CE273" s="180"/>
      <c r="CF273" s="180"/>
      <c r="CG273" s="180"/>
      <c r="CH273" s="180"/>
      <c r="CI273" s="180"/>
      <c r="CJ273" s="180"/>
      <c r="CK273" s="180"/>
      <c r="CL273" s="180"/>
      <c r="CM273" s="180"/>
      <c r="CN273" s="180"/>
      <c r="CO273" s="180"/>
      <c r="CP273" s="180"/>
      <c r="CQ273" s="180"/>
      <c r="CR273" s="180"/>
      <c r="CS273" s="180"/>
      <c r="CT273" s="180"/>
      <c r="CU273" s="180"/>
      <c r="CV273" s="180"/>
      <c r="CW273" s="180"/>
      <c r="CX273" s="180"/>
      <c r="CY273" s="180"/>
      <c r="CZ273" s="180"/>
      <c r="DA273" s="180"/>
      <c r="DB273" s="180"/>
      <c r="DC273" s="180"/>
      <c r="DD273" s="180"/>
      <c r="DE273" s="180"/>
      <c r="DF273" s="180"/>
      <c r="DG273" s="180"/>
      <c r="DH273" s="180"/>
      <c r="DI273" s="180"/>
      <c r="DJ273" s="180"/>
      <c r="DK273" s="180"/>
      <c r="DL273" s="180"/>
      <c r="DM273" s="180"/>
      <c r="DN273" s="180"/>
      <c r="DO273" s="180"/>
      <c r="DP273" s="180"/>
      <c r="DQ273" s="180"/>
      <c r="DR273" s="180"/>
      <c r="DS273" s="180"/>
      <c r="DT273" s="180"/>
      <c r="DU273" s="180"/>
      <c r="DV273" s="180"/>
      <c r="DW273" s="180"/>
      <c r="DX273" s="180"/>
      <c r="DY273" s="180"/>
      <c r="DZ273" s="180"/>
      <c r="EA273" s="180"/>
      <c r="EB273" s="180"/>
      <c r="EC273" s="180"/>
      <c r="ED273" s="180"/>
      <c r="EE273" s="180"/>
      <c r="EF273" s="180"/>
      <c r="EG273" s="180"/>
      <c r="EH273" s="180"/>
      <c r="EI273" s="180"/>
      <c r="EJ273" s="180"/>
    </row>
    <row r="274" spans="1:140" x14ac:dyDescent="0.35">
      <c r="A274" s="180"/>
      <c r="B274" s="180"/>
      <c r="C274" s="180"/>
      <c r="D274" s="180"/>
      <c r="E274" s="180"/>
      <c r="F274" s="180"/>
      <c r="G274" s="180"/>
      <c r="H274" s="180"/>
      <c r="I274" s="180"/>
      <c r="J274" s="180"/>
      <c r="K274" s="180"/>
      <c r="L274" s="180"/>
      <c r="M274" s="180"/>
      <c r="N274" s="180"/>
      <c r="O274" s="180"/>
      <c r="P274" s="180"/>
      <c r="Q274" s="180"/>
      <c r="R274" s="180"/>
      <c r="S274" s="180"/>
      <c r="T274" s="180"/>
      <c r="U274" s="180"/>
      <c r="V274" s="180"/>
      <c r="W274" s="180"/>
      <c r="X274" s="180"/>
      <c r="Y274" s="180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  <c r="AS274" s="180"/>
      <c r="AT274" s="180"/>
      <c r="AU274" s="180"/>
      <c r="AV274" s="180"/>
      <c r="AW274" s="180"/>
      <c r="AX274" s="180"/>
      <c r="AY274" s="180"/>
      <c r="AZ274" s="180"/>
      <c r="BA274" s="180"/>
      <c r="BB274" s="180"/>
      <c r="BC274" s="180"/>
      <c r="BD274" s="180"/>
      <c r="BE274" s="180"/>
      <c r="BF274" s="180"/>
      <c r="BG274" s="180"/>
      <c r="BH274" s="180"/>
      <c r="BI274" s="180"/>
      <c r="BJ274" s="180"/>
      <c r="BK274" s="180"/>
      <c r="BL274" s="180"/>
      <c r="BM274" s="180"/>
      <c r="BN274" s="180"/>
      <c r="BO274" s="180"/>
      <c r="BP274" s="180"/>
      <c r="BQ274" s="180"/>
      <c r="BR274" s="180"/>
      <c r="BS274" s="180"/>
      <c r="BT274" s="180"/>
      <c r="BU274" s="180"/>
      <c r="BV274" s="180"/>
      <c r="BW274" s="180"/>
      <c r="BX274" s="180"/>
      <c r="BY274" s="180"/>
      <c r="BZ274" s="180"/>
      <c r="CA274" s="180"/>
      <c r="CB274" s="180"/>
      <c r="CC274" s="180"/>
      <c r="CD274" s="180"/>
      <c r="CE274" s="180"/>
      <c r="CF274" s="180"/>
      <c r="CG274" s="180"/>
      <c r="CH274" s="180"/>
      <c r="CI274" s="180"/>
      <c r="CJ274" s="180"/>
      <c r="CK274" s="180"/>
      <c r="CL274" s="180"/>
      <c r="CM274" s="180"/>
      <c r="CN274" s="180"/>
      <c r="CO274" s="180"/>
      <c r="CP274" s="180"/>
      <c r="CQ274" s="180"/>
      <c r="CR274" s="180"/>
      <c r="CS274" s="180"/>
      <c r="CT274" s="180"/>
      <c r="CU274" s="180"/>
      <c r="CV274" s="180"/>
      <c r="CW274" s="180"/>
      <c r="CX274" s="180"/>
      <c r="CY274" s="180"/>
      <c r="CZ274" s="180"/>
      <c r="DA274" s="180"/>
      <c r="DB274" s="180"/>
      <c r="DC274" s="180"/>
      <c r="DD274" s="180"/>
      <c r="DE274" s="180"/>
      <c r="DF274" s="180"/>
      <c r="DG274" s="180"/>
      <c r="DH274" s="180"/>
      <c r="DI274" s="180"/>
      <c r="DJ274" s="180"/>
      <c r="DK274" s="180"/>
      <c r="DL274" s="180"/>
      <c r="DM274" s="180"/>
      <c r="DN274" s="180"/>
      <c r="DO274" s="180"/>
      <c r="DP274" s="180"/>
      <c r="DQ274" s="180"/>
      <c r="DR274" s="180"/>
      <c r="DS274" s="180"/>
      <c r="DT274" s="180"/>
      <c r="DU274" s="180"/>
      <c r="DV274" s="180"/>
      <c r="DW274" s="180"/>
      <c r="DX274" s="180"/>
      <c r="DY274" s="180"/>
      <c r="DZ274" s="180"/>
      <c r="EA274" s="180"/>
      <c r="EB274" s="180"/>
      <c r="EC274" s="180"/>
      <c r="ED274" s="180"/>
      <c r="EE274" s="180"/>
      <c r="EF274" s="180"/>
      <c r="EG274" s="180"/>
      <c r="EH274" s="180"/>
      <c r="EI274" s="180"/>
      <c r="EJ274" s="180"/>
    </row>
    <row r="275" spans="1:140" x14ac:dyDescent="0.35">
      <c r="A275" s="180"/>
      <c r="B275" s="180"/>
      <c r="C275" s="180"/>
      <c r="D275" s="180"/>
      <c r="E275" s="180"/>
      <c r="F275" s="180"/>
      <c r="G275" s="180"/>
      <c r="H275" s="180"/>
      <c r="I275" s="180"/>
      <c r="J275" s="180"/>
      <c r="K275" s="180"/>
      <c r="L275" s="180"/>
      <c r="M275" s="180"/>
      <c r="N275" s="180"/>
      <c r="O275" s="180"/>
      <c r="P275" s="180"/>
      <c r="Q275" s="180"/>
      <c r="R275" s="180"/>
      <c r="S275" s="180"/>
      <c r="T275" s="180"/>
      <c r="U275" s="180"/>
      <c r="V275" s="180"/>
      <c r="W275" s="180"/>
      <c r="X275" s="180"/>
      <c r="Y275" s="18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  <c r="AS275" s="180"/>
      <c r="AT275" s="180"/>
      <c r="AU275" s="180"/>
      <c r="AV275" s="180"/>
      <c r="AW275" s="180"/>
      <c r="AX275" s="180"/>
      <c r="AY275" s="180"/>
      <c r="AZ275" s="180"/>
      <c r="BA275" s="180"/>
      <c r="BB275" s="180"/>
      <c r="BC275" s="180"/>
      <c r="BD275" s="180"/>
      <c r="BE275" s="180"/>
      <c r="BF275" s="180"/>
      <c r="BG275" s="180"/>
      <c r="BH275" s="180"/>
      <c r="BI275" s="180"/>
      <c r="BJ275" s="180"/>
      <c r="BK275" s="180"/>
      <c r="BL275" s="180"/>
      <c r="BM275" s="180"/>
      <c r="BN275" s="180"/>
      <c r="BO275" s="180"/>
      <c r="BP275" s="180"/>
      <c r="BQ275" s="180"/>
      <c r="BR275" s="180"/>
      <c r="BS275" s="180"/>
      <c r="BT275" s="180"/>
      <c r="BU275" s="180"/>
      <c r="BV275" s="180"/>
      <c r="BW275" s="180"/>
      <c r="BX275" s="180"/>
      <c r="BY275" s="180"/>
      <c r="BZ275" s="180"/>
      <c r="CA275" s="180"/>
      <c r="CB275" s="180"/>
      <c r="CC275" s="180"/>
      <c r="CD275" s="180"/>
      <c r="CE275" s="180"/>
      <c r="CF275" s="180"/>
      <c r="CG275" s="180"/>
      <c r="CH275" s="180"/>
      <c r="CI275" s="180"/>
      <c r="CJ275" s="180"/>
      <c r="CK275" s="180"/>
      <c r="CL275" s="180"/>
      <c r="CM275" s="180"/>
      <c r="CN275" s="180"/>
      <c r="CO275" s="180"/>
      <c r="CP275" s="180"/>
      <c r="CQ275" s="180"/>
      <c r="CR275" s="180"/>
      <c r="CS275" s="180"/>
      <c r="CT275" s="180"/>
      <c r="CU275" s="180"/>
      <c r="CV275" s="180"/>
      <c r="CW275" s="180"/>
      <c r="CX275" s="180"/>
      <c r="CY275" s="180"/>
      <c r="CZ275" s="180"/>
      <c r="DA275" s="180"/>
      <c r="DB275" s="180"/>
      <c r="DC275" s="180"/>
      <c r="DD275" s="180"/>
      <c r="DE275" s="180"/>
      <c r="DF275" s="180"/>
      <c r="DG275" s="180"/>
      <c r="DH275" s="180"/>
      <c r="DI275" s="180"/>
      <c r="DJ275" s="180"/>
      <c r="DK275" s="180"/>
      <c r="DL275" s="180"/>
      <c r="DM275" s="180"/>
      <c r="DN275" s="180"/>
      <c r="DO275" s="180"/>
      <c r="DP275" s="180"/>
      <c r="DQ275" s="180"/>
      <c r="DR275" s="180"/>
      <c r="DS275" s="180"/>
      <c r="DT275" s="180"/>
      <c r="DU275" s="180"/>
      <c r="DV275" s="180"/>
      <c r="DW275" s="180"/>
      <c r="DX275" s="180"/>
      <c r="DY275" s="180"/>
      <c r="DZ275" s="180"/>
      <c r="EA275" s="180"/>
      <c r="EB275" s="180"/>
      <c r="EC275" s="180"/>
      <c r="ED275" s="180"/>
      <c r="EE275" s="180"/>
      <c r="EF275" s="180"/>
      <c r="EG275" s="180"/>
      <c r="EH275" s="180"/>
      <c r="EI275" s="180"/>
      <c r="EJ275" s="180"/>
    </row>
    <row r="276" spans="1:140" x14ac:dyDescent="0.35">
      <c r="A276" s="180"/>
      <c r="B276" s="180"/>
      <c r="C276" s="180"/>
      <c r="D276" s="180"/>
      <c r="E276" s="180"/>
      <c r="F276" s="180"/>
      <c r="G276" s="180"/>
      <c r="H276" s="180"/>
      <c r="I276" s="180"/>
      <c r="J276" s="180"/>
      <c r="K276" s="180"/>
      <c r="L276" s="180"/>
      <c r="M276" s="180"/>
      <c r="N276" s="180"/>
      <c r="O276" s="180"/>
      <c r="P276" s="180"/>
      <c r="Q276" s="180"/>
      <c r="R276" s="180"/>
      <c r="S276" s="180"/>
      <c r="T276" s="180"/>
      <c r="U276" s="180"/>
      <c r="V276" s="180"/>
      <c r="W276" s="180"/>
      <c r="X276" s="180"/>
      <c r="Y276" s="180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  <c r="AS276" s="180"/>
      <c r="AT276" s="180"/>
      <c r="AU276" s="180"/>
      <c r="AV276" s="180"/>
      <c r="AW276" s="180"/>
      <c r="AX276" s="180"/>
      <c r="AY276" s="180"/>
      <c r="AZ276" s="180"/>
      <c r="BA276" s="180"/>
      <c r="BB276" s="180"/>
      <c r="BC276" s="180"/>
      <c r="BD276" s="180"/>
      <c r="BE276" s="180"/>
      <c r="BF276" s="180"/>
      <c r="BG276" s="180"/>
      <c r="BH276" s="180"/>
      <c r="BI276" s="180"/>
      <c r="BJ276" s="180"/>
      <c r="BK276" s="180"/>
      <c r="BL276" s="180"/>
      <c r="BM276" s="180"/>
      <c r="BN276" s="180"/>
      <c r="BO276" s="180"/>
      <c r="BP276" s="180"/>
      <c r="BQ276" s="180"/>
      <c r="BR276" s="180"/>
      <c r="BS276" s="180"/>
      <c r="BT276" s="180"/>
      <c r="BU276" s="180"/>
      <c r="BV276" s="180"/>
      <c r="BW276" s="180"/>
      <c r="BX276" s="180"/>
      <c r="BY276" s="180"/>
      <c r="BZ276" s="180"/>
      <c r="CA276" s="180"/>
      <c r="CB276" s="180"/>
      <c r="CC276" s="180"/>
      <c r="CD276" s="180"/>
      <c r="CE276" s="180"/>
      <c r="CF276" s="180"/>
      <c r="CG276" s="180"/>
      <c r="CH276" s="180"/>
      <c r="CI276" s="180"/>
      <c r="CJ276" s="180"/>
      <c r="CK276" s="180"/>
      <c r="CL276" s="180"/>
      <c r="CM276" s="180"/>
      <c r="CN276" s="180"/>
      <c r="CO276" s="180"/>
      <c r="CP276" s="180"/>
      <c r="CQ276" s="180"/>
      <c r="CR276" s="180"/>
      <c r="CS276" s="180"/>
      <c r="CT276" s="180"/>
      <c r="CU276" s="180"/>
      <c r="CV276" s="180"/>
      <c r="CW276" s="180"/>
      <c r="CX276" s="180"/>
      <c r="CY276" s="180"/>
      <c r="CZ276" s="180"/>
      <c r="DA276" s="180"/>
      <c r="DB276" s="180"/>
      <c r="DC276" s="180"/>
      <c r="DD276" s="180"/>
      <c r="DE276" s="180"/>
      <c r="DF276" s="180"/>
      <c r="DG276" s="180"/>
      <c r="DH276" s="180"/>
      <c r="DI276" s="180"/>
      <c r="DJ276" s="180"/>
      <c r="DK276" s="180"/>
      <c r="DL276" s="180"/>
      <c r="DM276" s="180"/>
      <c r="DN276" s="180"/>
      <c r="DO276" s="180"/>
      <c r="DP276" s="180"/>
      <c r="DQ276" s="180"/>
      <c r="DR276" s="180"/>
      <c r="DS276" s="180"/>
      <c r="DT276" s="180"/>
      <c r="DU276" s="180"/>
      <c r="DV276" s="180"/>
      <c r="DW276" s="180"/>
      <c r="DX276" s="180"/>
      <c r="DY276" s="180"/>
      <c r="DZ276" s="180"/>
      <c r="EA276" s="180"/>
      <c r="EB276" s="180"/>
      <c r="EC276" s="180"/>
      <c r="ED276" s="180"/>
      <c r="EE276" s="180"/>
      <c r="EF276" s="180"/>
      <c r="EG276" s="180"/>
      <c r="EH276" s="180"/>
      <c r="EI276" s="180"/>
      <c r="EJ276" s="180"/>
    </row>
    <row r="277" spans="1:140" x14ac:dyDescent="0.35">
      <c r="A277" s="180"/>
      <c r="B277" s="180"/>
      <c r="C277" s="180"/>
      <c r="D277" s="180"/>
      <c r="E277" s="180"/>
      <c r="F277" s="180"/>
      <c r="G277" s="180"/>
      <c r="H277" s="180"/>
      <c r="I277" s="180"/>
      <c r="J277" s="180"/>
      <c r="K277" s="180"/>
      <c r="L277" s="180"/>
      <c r="M277" s="180"/>
      <c r="N277" s="180"/>
      <c r="O277" s="180"/>
      <c r="P277" s="180"/>
      <c r="Q277" s="180"/>
      <c r="R277" s="180"/>
      <c r="S277" s="180"/>
      <c r="T277" s="180"/>
      <c r="U277" s="180"/>
      <c r="V277" s="180"/>
      <c r="W277" s="180"/>
      <c r="X277" s="180"/>
      <c r="Y277" s="180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  <c r="AS277" s="180"/>
      <c r="AT277" s="180"/>
      <c r="AU277" s="180"/>
      <c r="AV277" s="180"/>
      <c r="AW277" s="180"/>
      <c r="AX277" s="180"/>
      <c r="AY277" s="180"/>
      <c r="AZ277" s="180"/>
      <c r="BA277" s="180"/>
      <c r="BB277" s="180"/>
      <c r="BC277" s="180"/>
      <c r="BD277" s="180"/>
      <c r="BE277" s="180"/>
      <c r="BF277" s="180"/>
      <c r="BG277" s="180"/>
      <c r="BH277" s="180"/>
      <c r="BI277" s="180"/>
      <c r="BJ277" s="180"/>
      <c r="BK277" s="180"/>
      <c r="BL277" s="180"/>
      <c r="BM277" s="180"/>
      <c r="BN277" s="180"/>
      <c r="BO277" s="180"/>
      <c r="BP277" s="180"/>
      <c r="BQ277" s="180"/>
      <c r="BR277" s="180"/>
      <c r="BS277" s="180"/>
      <c r="BT277" s="180"/>
      <c r="BU277" s="180"/>
      <c r="BV277" s="180"/>
      <c r="BW277" s="180"/>
      <c r="BX277" s="180"/>
      <c r="BY277" s="180"/>
      <c r="BZ277" s="180"/>
      <c r="CA277" s="180"/>
      <c r="CB277" s="180"/>
      <c r="CC277" s="180"/>
      <c r="CD277" s="180"/>
      <c r="CE277" s="180"/>
      <c r="CF277" s="180"/>
      <c r="CG277" s="180"/>
      <c r="CH277" s="180"/>
      <c r="CI277" s="180"/>
      <c r="CJ277" s="180"/>
      <c r="CK277" s="180"/>
      <c r="CL277" s="180"/>
      <c r="CM277" s="180"/>
      <c r="CN277" s="180"/>
      <c r="CO277" s="180"/>
      <c r="CP277" s="180"/>
      <c r="CQ277" s="180"/>
      <c r="CR277" s="180"/>
      <c r="CS277" s="180"/>
      <c r="CT277" s="180"/>
      <c r="CU277" s="180"/>
      <c r="CV277" s="180"/>
      <c r="CW277" s="180"/>
      <c r="CX277" s="180"/>
      <c r="CY277" s="180"/>
      <c r="CZ277" s="180"/>
      <c r="DA277" s="180"/>
      <c r="DB277" s="180"/>
      <c r="DC277" s="180"/>
      <c r="DD277" s="180"/>
      <c r="DE277" s="180"/>
      <c r="DF277" s="180"/>
      <c r="DG277" s="180"/>
      <c r="DH277" s="180"/>
      <c r="DI277" s="180"/>
      <c r="DJ277" s="180"/>
      <c r="DK277" s="180"/>
      <c r="DL277" s="180"/>
      <c r="DM277" s="180"/>
      <c r="DN277" s="180"/>
      <c r="DO277" s="180"/>
      <c r="DP277" s="180"/>
      <c r="DQ277" s="180"/>
      <c r="DR277" s="180"/>
      <c r="DS277" s="180"/>
      <c r="DT277" s="180"/>
      <c r="DU277" s="180"/>
      <c r="DV277" s="180"/>
      <c r="DW277" s="180"/>
      <c r="DX277" s="180"/>
      <c r="DY277" s="180"/>
      <c r="DZ277" s="180"/>
      <c r="EA277" s="180"/>
      <c r="EB277" s="180"/>
      <c r="EC277" s="180"/>
      <c r="ED277" s="180"/>
      <c r="EE277" s="180"/>
      <c r="EF277" s="180"/>
      <c r="EG277" s="180"/>
      <c r="EH277" s="180"/>
      <c r="EI277" s="180"/>
      <c r="EJ277" s="180"/>
    </row>
    <row r="278" spans="1:140" x14ac:dyDescent="0.35">
      <c r="A278" s="180"/>
      <c r="B278" s="180"/>
      <c r="C278" s="180"/>
      <c r="D278" s="180"/>
      <c r="E278" s="180"/>
      <c r="F278" s="180"/>
      <c r="G278" s="180"/>
      <c r="H278" s="180"/>
      <c r="I278" s="180"/>
      <c r="J278" s="180"/>
      <c r="K278" s="180"/>
      <c r="L278" s="180"/>
      <c r="M278" s="180"/>
      <c r="N278" s="180"/>
      <c r="O278" s="180"/>
      <c r="P278" s="180"/>
      <c r="Q278" s="180"/>
      <c r="R278" s="180"/>
      <c r="S278" s="180"/>
      <c r="T278" s="180"/>
      <c r="U278" s="180"/>
      <c r="V278" s="180"/>
      <c r="W278" s="180"/>
      <c r="X278" s="180"/>
      <c r="Y278" s="180"/>
      <c r="Z278" s="18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80"/>
      <c r="AK278" s="180"/>
      <c r="AL278" s="180"/>
      <c r="AM278" s="180"/>
      <c r="AN278" s="180"/>
      <c r="AO278" s="180"/>
      <c r="AP278" s="180"/>
      <c r="AQ278" s="180"/>
      <c r="AR278" s="180"/>
      <c r="AS278" s="180"/>
      <c r="AT278" s="180"/>
      <c r="AU278" s="180"/>
      <c r="AV278" s="180"/>
      <c r="AW278" s="180"/>
      <c r="AX278" s="180"/>
      <c r="AY278" s="180"/>
      <c r="AZ278" s="180"/>
      <c r="BA278" s="180"/>
      <c r="BB278" s="180"/>
      <c r="BC278" s="180"/>
      <c r="BD278" s="180"/>
      <c r="BE278" s="180"/>
      <c r="BF278" s="180"/>
      <c r="BG278" s="180"/>
      <c r="BH278" s="180"/>
      <c r="BI278" s="180"/>
      <c r="BJ278" s="180"/>
      <c r="BK278" s="180"/>
      <c r="BL278" s="180"/>
      <c r="BM278" s="180"/>
      <c r="BN278" s="180"/>
      <c r="BO278" s="180"/>
      <c r="BP278" s="180"/>
      <c r="BQ278" s="180"/>
      <c r="BR278" s="180"/>
      <c r="BS278" s="180"/>
      <c r="BT278" s="180"/>
      <c r="BU278" s="180"/>
      <c r="BV278" s="180"/>
      <c r="BW278" s="180"/>
      <c r="BX278" s="180"/>
      <c r="BY278" s="180"/>
      <c r="BZ278" s="180"/>
      <c r="CA278" s="180"/>
      <c r="CB278" s="180"/>
      <c r="CC278" s="180"/>
      <c r="CD278" s="180"/>
      <c r="CE278" s="180"/>
      <c r="CF278" s="180"/>
      <c r="CG278" s="180"/>
      <c r="CH278" s="180"/>
      <c r="CI278" s="180"/>
      <c r="CJ278" s="180"/>
      <c r="CK278" s="180"/>
      <c r="CL278" s="180"/>
      <c r="CM278" s="180"/>
      <c r="CN278" s="180"/>
      <c r="CO278" s="180"/>
      <c r="CP278" s="180"/>
      <c r="CQ278" s="180"/>
      <c r="CR278" s="180"/>
      <c r="CS278" s="180"/>
      <c r="CT278" s="180"/>
      <c r="CU278" s="180"/>
      <c r="CV278" s="180"/>
      <c r="CW278" s="180"/>
      <c r="CX278" s="180"/>
      <c r="CY278" s="180"/>
      <c r="CZ278" s="180"/>
      <c r="DA278" s="180"/>
      <c r="DB278" s="180"/>
      <c r="DC278" s="180"/>
      <c r="DD278" s="180"/>
      <c r="DE278" s="180"/>
      <c r="DF278" s="180"/>
      <c r="DG278" s="180"/>
      <c r="DH278" s="180"/>
      <c r="DI278" s="180"/>
      <c r="DJ278" s="180"/>
      <c r="DK278" s="180"/>
      <c r="DL278" s="180"/>
      <c r="DM278" s="180"/>
      <c r="DN278" s="180"/>
      <c r="DO278" s="180"/>
      <c r="DP278" s="180"/>
      <c r="DQ278" s="180"/>
      <c r="DR278" s="180"/>
      <c r="DS278" s="180"/>
      <c r="DT278" s="180"/>
      <c r="DU278" s="180"/>
      <c r="DV278" s="180"/>
      <c r="DW278" s="180"/>
      <c r="DX278" s="180"/>
      <c r="DY278" s="180"/>
      <c r="DZ278" s="180"/>
      <c r="EA278" s="180"/>
      <c r="EB278" s="180"/>
      <c r="EC278" s="180"/>
      <c r="ED278" s="180"/>
      <c r="EE278" s="180"/>
      <c r="EF278" s="180"/>
      <c r="EG278" s="180"/>
      <c r="EH278" s="180"/>
      <c r="EI278" s="180"/>
      <c r="EJ278" s="180"/>
    </row>
    <row r="279" spans="1:140" x14ac:dyDescent="0.35">
      <c r="A279" s="160"/>
      <c r="B279" s="160"/>
      <c r="C279" s="160"/>
      <c r="D279" s="160"/>
      <c r="E279" s="160"/>
      <c r="F279" s="160"/>
      <c r="G279" s="160"/>
      <c r="H279" s="160"/>
      <c r="I279" s="160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0"/>
      <c r="AB279" s="160"/>
      <c r="AC279" s="160"/>
      <c r="AD279" s="160"/>
      <c r="AE279" s="160"/>
      <c r="AF279" s="160"/>
      <c r="AG279" s="160"/>
      <c r="AH279" s="160"/>
      <c r="AI279" s="160"/>
      <c r="AJ279" s="160"/>
      <c r="AK279" s="160"/>
      <c r="AL279" s="160"/>
      <c r="AM279" s="160"/>
      <c r="AN279" s="160"/>
      <c r="AO279" s="160"/>
      <c r="AP279" s="160"/>
      <c r="AQ279" s="160"/>
      <c r="AR279" s="160"/>
      <c r="AS279" s="160"/>
      <c r="AT279" s="160"/>
      <c r="AU279" s="160"/>
      <c r="AV279" s="160"/>
      <c r="AW279" s="160"/>
      <c r="AX279" s="160"/>
      <c r="AY279" s="160"/>
      <c r="AZ279" s="160"/>
      <c r="BA279" s="160"/>
      <c r="BB279" s="160"/>
      <c r="BC279" s="160"/>
      <c r="BD279" s="160"/>
      <c r="BE279" s="160"/>
      <c r="BF279" s="160"/>
      <c r="BG279" s="160"/>
      <c r="BH279" s="160"/>
      <c r="BI279" s="160"/>
      <c r="BJ279" s="160"/>
      <c r="BK279" s="160"/>
      <c r="BL279" s="160"/>
      <c r="BM279" s="160"/>
      <c r="BN279" s="160"/>
      <c r="BO279" s="160"/>
      <c r="BP279" s="160"/>
      <c r="BQ279" s="160"/>
      <c r="BR279" s="160"/>
      <c r="BS279" s="160"/>
      <c r="BT279" s="160"/>
      <c r="BU279" s="160"/>
      <c r="BV279" s="160"/>
      <c r="BW279" s="160"/>
      <c r="BX279" s="160"/>
      <c r="BY279" s="160"/>
      <c r="BZ279" s="160"/>
      <c r="CA279" s="160"/>
      <c r="CB279" s="160"/>
      <c r="CC279" s="160"/>
      <c r="CD279" s="160"/>
      <c r="CE279" s="160"/>
      <c r="CF279" s="160"/>
      <c r="CG279" s="160"/>
      <c r="CH279" s="160"/>
      <c r="CI279" s="160"/>
      <c r="CJ279" s="160"/>
      <c r="CK279" s="160"/>
      <c r="CL279" s="160"/>
      <c r="CM279" s="160"/>
      <c r="CN279" s="160"/>
      <c r="CO279" s="160"/>
      <c r="CP279" s="160"/>
      <c r="CQ279" s="160"/>
      <c r="CR279" s="160"/>
      <c r="CS279" s="160"/>
      <c r="CT279" s="160"/>
      <c r="CU279" s="160"/>
      <c r="CV279" s="160"/>
      <c r="CW279" s="160"/>
      <c r="CX279" s="160"/>
      <c r="CY279" s="160"/>
      <c r="CZ279" s="160"/>
      <c r="DA279" s="160"/>
      <c r="DB279" s="160"/>
      <c r="DC279" s="160"/>
      <c r="DD279" s="160"/>
      <c r="DE279" s="160"/>
      <c r="DF279" s="160"/>
      <c r="DG279" s="160"/>
      <c r="DH279" s="160"/>
      <c r="DI279" s="160"/>
      <c r="DJ279" s="160"/>
      <c r="DK279" s="160"/>
      <c r="DL279" s="160"/>
      <c r="DM279" s="160"/>
      <c r="DN279" s="160"/>
      <c r="DO279" s="160"/>
      <c r="DP279" s="160"/>
      <c r="DQ279" s="160"/>
      <c r="DR279" s="160"/>
      <c r="DS279" s="160"/>
      <c r="DT279" s="160"/>
      <c r="DU279" s="160"/>
      <c r="DV279" s="160"/>
      <c r="DW279" s="160"/>
    </row>
    <row r="280" spans="1:140" x14ac:dyDescent="0.35">
      <c r="A280" s="160"/>
      <c r="B280" s="160"/>
      <c r="C280" s="160"/>
      <c r="D280" s="160"/>
      <c r="E280" s="160"/>
      <c r="F280" s="160"/>
      <c r="G280" s="160"/>
      <c r="H280" s="160"/>
      <c r="I280" s="160"/>
      <c r="J280" s="160"/>
      <c r="K280" s="160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  <c r="AA280" s="160"/>
      <c r="AB280" s="160"/>
      <c r="AC280" s="160"/>
      <c r="AD280" s="160"/>
      <c r="AE280" s="160"/>
      <c r="AF280" s="160"/>
      <c r="AG280" s="160"/>
      <c r="AH280" s="160"/>
      <c r="AI280" s="160"/>
      <c r="AJ280" s="160"/>
      <c r="AK280" s="160"/>
      <c r="AL280" s="160"/>
      <c r="AM280" s="160"/>
      <c r="AN280" s="160"/>
      <c r="AO280" s="160"/>
      <c r="AP280" s="160"/>
      <c r="AQ280" s="160"/>
      <c r="AR280" s="160"/>
      <c r="AS280" s="160"/>
      <c r="AT280" s="160"/>
      <c r="AU280" s="160"/>
      <c r="AV280" s="160"/>
      <c r="AW280" s="160"/>
      <c r="AX280" s="160"/>
      <c r="AY280" s="160"/>
      <c r="AZ280" s="160"/>
      <c r="BA280" s="160"/>
      <c r="BB280" s="160"/>
      <c r="BC280" s="160"/>
      <c r="BD280" s="160"/>
      <c r="BE280" s="160"/>
      <c r="BF280" s="160"/>
      <c r="BG280" s="160"/>
      <c r="BH280" s="160"/>
      <c r="BI280" s="160"/>
      <c r="BJ280" s="160"/>
      <c r="BK280" s="160"/>
      <c r="BL280" s="160"/>
      <c r="BM280" s="160"/>
      <c r="BN280" s="160"/>
      <c r="BO280" s="160"/>
      <c r="BP280" s="160"/>
      <c r="BQ280" s="160"/>
      <c r="BR280" s="160"/>
      <c r="BS280" s="160"/>
      <c r="BT280" s="160"/>
      <c r="BU280" s="160"/>
      <c r="BV280" s="160"/>
      <c r="BW280" s="160"/>
      <c r="BX280" s="160"/>
      <c r="BY280" s="160"/>
      <c r="BZ280" s="160"/>
      <c r="CA280" s="160"/>
      <c r="CB280" s="160"/>
      <c r="CC280" s="160"/>
      <c r="CD280" s="160"/>
      <c r="CE280" s="160"/>
      <c r="CF280" s="160"/>
      <c r="CG280" s="160"/>
      <c r="CH280" s="160"/>
      <c r="CI280" s="160"/>
      <c r="CJ280" s="160"/>
      <c r="CK280" s="160"/>
      <c r="CL280" s="160"/>
      <c r="CM280" s="160"/>
      <c r="CN280" s="160"/>
      <c r="CO280" s="160"/>
      <c r="CP280" s="160"/>
      <c r="CQ280" s="160"/>
      <c r="CR280" s="160"/>
      <c r="CS280" s="160"/>
      <c r="CT280" s="160"/>
      <c r="CU280" s="160"/>
      <c r="CV280" s="160"/>
      <c r="CW280" s="160"/>
      <c r="CX280" s="160"/>
      <c r="CY280" s="160"/>
      <c r="CZ280" s="160"/>
      <c r="DA280" s="160"/>
      <c r="DB280" s="160"/>
      <c r="DC280" s="160"/>
      <c r="DD280" s="160"/>
      <c r="DE280" s="160"/>
      <c r="DF280" s="160"/>
      <c r="DG280" s="160"/>
      <c r="DH280" s="160"/>
      <c r="DI280" s="160"/>
      <c r="DJ280" s="160"/>
      <c r="DK280" s="160"/>
      <c r="DL280" s="160"/>
      <c r="DM280" s="160"/>
      <c r="DN280" s="160"/>
      <c r="DO280" s="160"/>
      <c r="DP280" s="160"/>
      <c r="DQ280" s="160"/>
      <c r="DR280" s="160"/>
      <c r="DS280" s="160"/>
      <c r="DT280" s="160"/>
      <c r="DU280" s="160"/>
      <c r="DV280" s="160"/>
      <c r="DW280" s="160"/>
    </row>
    <row r="281" spans="1:140" x14ac:dyDescent="0.35">
      <c r="A281" s="160"/>
      <c r="B281" s="160"/>
      <c r="C281" s="160"/>
      <c r="D281" s="160"/>
      <c r="E281" s="160"/>
      <c r="F281" s="160"/>
      <c r="G281" s="160"/>
      <c r="H281" s="160"/>
      <c r="I281" s="160"/>
      <c r="J281" s="160"/>
      <c r="K281" s="160"/>
      <c r="L281" s="160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60"/>
      <c r="Z281" s="160"/>
      <c r="AA281" s="160"/>
      <c r="AB281" s="160"/>
      <c r="AC281" s="160"/>
      <c r="AD281" s="160"/>
      <c r="AE281" s="160"/>
      <c r="AF281" s="160"/>
      <c r="AG281" s="160"/>
      <c r="AH281" s="160"/>
      <c r="AI281" s="160"/>
      <c r="AJ281" s="160"/>
      <c r="AK281" s="160"/>
      <c r="AL281" s="160"/>
      <c r="AM281" s="160"/>
      <c r="AN281" s="160"/>
      <c r="AO281" s="160"/>
      <c r="AP281" s="160"/>
      <c r="AQ281" s="160"/>
      <c r="AR281" s="160"/>
      <c r="AS281" s="160"/>
      <c r="AT281" s="160"/>
      <c r="AU281" s="160"/>
      <c r="AV281" s="160"/>
      <c r="AW281" s="160"/>
      <c r="AX281" s="160"/>
      <c r="AY281" s="160"/>
      <c r="AZ281" s="160"/>
      <c r="BA281" s="160"/>
      <c r="BB281" s="160"/>
      <c r="BC281" s="160"/>
      <c r="BD281" s="160"/>
      <c r="BE281" s="160"/>
      <c r="BF281" s="160"/>
      <c r="BG281" s="160"/>
      <c r="BH281" s="160"/>
      <c r="BI281" s="160"/>
      <c r="BJ281" s="160"/>
      <c r="BK281" s="160"/>
      <c r="BL281" s="160"/>
      <c r="BM281" s="160"/>
      <c r="BN281" s="160"/>
      <c r="BO281" s="160"/>
      <c r="BP281" s="160"/>
      <c r="BQ281" s="160"/>
      <c r="BR281" s="160"/>
      <c r="BS281" s="160"/>
      <c r="BT281" s="160"/>
      <c r="BU281" s="160"/>
      <c r="BV281" s="160"/>
      <c r="BW281" s="160"/>
      <c r="BX281" s="160"/>
      <c r="BY281" s="160"/>
      <c r="BZ281" s="160"/>
      <c r="CA281" s="160"/>
      <c r="CB281" s="160"/>
      <c r="CC281" s="160"/>
      <c r="CD281" s="160"/>
      <c r="CE281" s="160"/>
      <c r="CF281" s="160"/>
      <c r="CG281" s="160"/>
      <c r="CH281" s="160"/>
      <c r="CI281" s="160"/>
      <c r="CJ281" s="160"/>
      <c r="CK281" s="160"/>
      <c r="CL281" s="160"/>
      <c r="CM281" s="160"/>
      <c r="CN281" s="160"/>
      <c r="CO281" s="160"/>
      <c r="CP281" s="160"/>
      <c r="CQ281" s="160"/>
      <c r="CR281" s="160"/>
      <c r="CS281" s="160"/>
      <c r="CT281" s="160"/>
      <c r="CU281" s="160"/>
      <c r="CV281" s="160"/>
      <c r="CW281" s="160"/>
      <c r="CX281" s="160"/>
      <c r="CY281" s="160"/>
      <c r="CZ281" s="160"/>
      <c r="DA281" s="160"/>
      <c r="DB281" s="160"/>
      <c r="DC281" s="160"/>
      <c r="DD281" s="160"/>
      <c r="DE281" s="160"/>
      <c r="DF281" s="160"/>
      <c r="DG281" s="160"/>
      <c r="DH281" s="160"/>
      <c r="DI281" s="160"/>
      <c r="DJ281" s="160"/>
      <c r="DK281" s="160"/>
      <c r="DL281" s="160"/>
      <c r="DM281" s="160"/>
      <c r="DN281" s="160"/>
      <c r="DO281" s="160"/>
      <c r="DP281" s="160"/>
      <c r="DQ281" s="160"/>
      <c r="DR281" s="160"/>
      <c r="DS281" s="160"/>
      <c r="DT281" s="160"/>
      <c r="DU281" s="160"/>
      <c r="DV281" s="160"/>
      <c r="DW281" s="160"/>
    </row>
    <row r="282" spans="1:140" x14ac:dyDescent="0.35">
      <c r="A282" s="160"/>
      <c r="B282" s="160"/>
      <c r="C282" s="160"/>
      <c r="D282" s="160"/>
      <c r="E282" s="160"/>
      <c r="F282" s="160"/>
      <c r="G282" s="160"/>
      <c r="H282" s="160"/>
      <c r="I282" s="160"/>
      <c r="J282" s="160"/>
      <c r="K282" s="160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  <c r="AA282" s="160"/>
      <c r="AB282" s="160"/>
      <c r="AC282" s="160"/>
      <c r="AD282" s="160"/>
      <c r="AE282" s="160"/>
      <c r="AF282" s="160"/>
      <c r="AG282" s="160"/>
      <c r="AH282" s="160"/>
      <c r="AI282" s="160"/>
      <c r="AJ282" s="160"/>
      <c r="AK282" s="160"/>
      <c r="AL282" s="160"/>
      <c r="AM282" s="160"/>
      <c r="AN282" s="160"/>
      <c r="AO282" s="160"/>
      <c r="AP282" s="160"/>
      <c r="AQ282" s="160"/>
      <c r="AR282" s="160"/>
      <c r="AS282" s="160"/>
      <c r="AT282" s="160"/>
      <c r="AU282" s="160"/>
      <c r="AV282" s="160"/>
      <c r="AW282" s="160"/>
      <c r="AX282" s="160"/>
      <c r="AY282" s="160"/>
      <c r="AZ282" s="160"/>
      <c r="BA282" s="160"/>
      <c r="BB282" s="160"/>
      <c r="BC282" s="160"/>
      <c r="BD282" s="160"/>
      <c r="BE282" s="160"/>
      <c r="BF282" s="160"/>
      <c r="BG282" s="160"/>
      <c r="BH282" s="160"/>
      <c r="BI282" s="160"/>
      <c r="BJ282" s="160"/>
      <c r="BK282" s="160"/>
      <c r="BL282" s="160"/>
      <c r="BM282" s="160"/>
      <c r="BN282" s="160"/>
      <c r="BO282" s="160"/>
      <c r="BP282" s="160"/>
      <c r="BQ282" s="160"/>
      <c r="BR282" s="160"/>
      <c r="BS282" s="160"/>
      <c r="BT282" s="160"/>
      <c r="BU282" s="160"/>
      <c r="BV282" s="160"/>
      <c r="BW282" s="160"/>
      <c r="BX282" s="160"/>
      <c r="BY282" s="160"/>
      <c r="BZ282" s="160"/>
      <c r="CA282" s="160"/>
      <c r="CB282" s="160"/>
      <c r="CC282" s="160"/>
      <c r="CD282" s="160"/>
      <c r="CE282" s="160"/>
      <c r="CF282" s="160"/>
      <c r="CG282" s="160"/>
      <c r="CH282" s="160"/>
      <c r="CI282" s="160"/>
      <c r="CJ282" s="160"/>
      <c r="CK282" s="160"/>
      <c r="CL282" s="160"/>
      <c r="CM282" s="160"/>
      <c r="CN282" s="160"/>
      <c r="CO282" s="160"/>
      <c r="CP282" s="160"/>
      <c r="CQ282" s="160"/>
      <c r="CR282" s="160"/>
      <c r="CS282" s="160"/>
      <c r="CT282" s="160"/>
      <c r="CU282" s="160"/>
      <c r="CV282" s="160"/>
      <c r="CW282" s="160"/>
      <c r="CX282" s="160"/>
      <c r="CY282" s="160"/>
      <c r="CZ282" s="160"/>
      <c r="DA282" s="160"/>
      <c r="DB282" s="160"/>
      <c r="DC282" s="160"/>
      <c r="DD282" s="160"/>
      <c r="DE282" s="160"/>
      <c r="DF282" s="160"/>
      <c r="DG282" s="160"/>
      <c r="DH282" s="160"/>
      <c r="DI282" s="160"/>
      <c r="DJ282" s="160"/>
      <c r="DK282" s="160"/>
      <c r="DL282" s="160"/>
      <c r="DM282" s="160"/>
      <c r="DN282" s="160"/>
      <c r="DO282" s="160"/>
      <c r="DP282" s="160"/>
      <c r="DQ282" s="160"/>
      <c r="DR282" s="160"/>
      <c r="DS282" s="160"/>
      <c r="DT282" s="160"/>
      <c r="DU282" s="160"/>
      <c r="DV282" s="160"/>
      <c r="DW282" s="160"/>
    </row>
    <row r="283" spans="1:140" x14ac:dyDescent="0.35">
      <c r="A283" s="160"/>
      <c r="B283" s="160"/>
      <c r="C283" s="160"/>
      <c r="D283" s="160"/>
      <c r="E283" s="160"/>
      <c r="F283" s="160"/>
      <c r="G283" s="160"/>
      <c r="H283" s="160"/>
      <c r="I283" s="160"/>
      <c r="J283" s="160"/>
      <c r="K283" s="160"/>
      <c r="L283" s="160"/>
      <c r="M283" s="160"/>
      <c r="N283" s="160"/>
      <c r="O283" s="160"/>
      <c r="P283" s="160"/>
      <c r="Q283" s="160"/>
      <c r="R283" s="160"/>
      <c r="S283" s="160"/>
      <c r="T283" s="160"/>
      <c r="U283" s="160"/>
      <c r="V283" s="160"/>
      <c r="W283" s="160"/>
      <c r="X283" s="160"/>
      <c r="Y283" s="160"/>
      <c r="Z283" s="160"/>
      <c r="AA283" s="160"/>
      <c r="AB283" s="160"/>
      <c r="AC283" s="160"/>
      <c r="AD283" s="160"/>
      <c r="AE283" s="160"/>
      <c r="AF283" s="160"/>
      <c r="AG283" s="160"/>
      <c r="AH283" s="160"/>
      <c r="AI283" s="160"/>
      <c r="AJ283" s="160"/>
      <c r="AK283" s="160"/>
      <c r="AL283" s="160"/>
      <c r="AM283" s="160"/>
      <c r="AN283" s="160"/>
      <c r="AO283" s="160"/>
      <c r="AP283" s="160"/>
      <c r="AQ283" s="160"/>
      <c r="AR283" s="160"/>
      <c r="AS283" s="160"/>
      <c r="AT283" s="160"/>
      <c r="AU283" s="160"/>
      <c r="AV283" s="160"/>
      <c r="AW283" s="160"/>
      <c r="AX283" s="160"/>
      <c r="AY283" s="160"/>
      <c r="AZ283" s="160"/>
      <c r="BA283" s="160"/>
      <c r="BB283" s="160"/>
      <c r="BC283" s="160"/>
      <c r="BD283" s="160"/>
      <c r="BE283" s="160"/>
      <c r="BF283" s="160"/>
      <c r="BG283" s="160"/>
      <c r="BH283" s="160"/>
      <c r="BI283" s="160"/>
      <c r="BJ283" s="160"/>
      <c r="BK283" s="160"/>
      <c r="BL283" s="160"/>
      <c r="BM283" s="160"/>
      <c r="BN283" s="160"/>
      <c r="BO283" s="160"/>
      <c r="BP283" s="160"/>
      <c r="BQ283" s="160"/>
      <c r="BR283" s="160"/>
      <c r="BS283" s="160"/>
      <c r="BT283" s="160"/>
      <c r="BU283" s="160"/>
      <c r="BV283" s="160"/>
      <c r="BW283" s="160"/>
      <c r="BX283" s="160"/>
      <c r="BY283" s="160"/>
      <c r="BZ283" s="160"/>
      <c r="CA283" s="160"/>
      <c r="CB283" s="160"/>
      <c r="CC283" s="160"/>
      <c r="CD283" s="160"/>
      <c r="CE283" s="160"/>
      <c r="CF283" s="160"/>
      <c r="CG283" s="160"/>
      <c r="CH283" s="160"/>
      <c r="CI283" s="160"/>
      <c r="CJ283" s="160"/>
      <c r="CK283" s="160"/>
      <c r="CL283" s="160"/>
      <c r="CM283" s="160"/>
      <c r="CN283" s="160"/>
      <c r="CO283" s="160"/>
      <c r="CP283" s="160"/>
      <c r="CQ283" s="160"/>
      <c r="CR283" s="160"/>
      <c r="CS283" s="160"/>
      <c r="CT283" s="160"/>
      <c r="CU283" s="160"/>
      <c r="CV283" s="160"/>
      <c r="CW283" s="160"/>
      <c r="CX283" s="160"/>
      <c r="CY283" s="160"/>
      <c r="CZ283" s="160"/>
      <c r="DA283" s="160"/>
      <c r="DB283" s="160"/>
      <c r="DC283" s="160"/>
      <c r="DD283" s="160"/>
      <c r="DE283" s="160"/>
      <c r="DF283" s="160"/>
      <c r="DG283" s="160"/>
      <c r="DH283" s="160"/>
      <c r="DI283" s="160"/>
      <c r="DJ283" s="160"/>
      <c r="DK283" s="160"/>
      <c r="DL283" s="160"/>
      <c r="DM283" s="160"/>
      <c r="DN283" s="160"/>
      <c r="DO283" s="160"/>
      <c r="DP283" s="160"/>
      <c r="DQ283" s="160"/>
      <c r="DR283" s="160"/>
      <c r="DS283" s="160"/>
      <c r="DT283" s="160"/>
      <c r="DU283" s="160"/>
      <c r="DV283" s="160"/>
      <c r="DW283" s="160"/>
    </row>
    <row r="284" spans="1:140" x14ac:dyDescent="0.35">
      <c r="A284" s="160"/>
      <c r="B284" s="160"/>
      <c r="C284" s="160"/>
      <c r="D284" s="160"/>
      <c r="E284" s="160"/>
      <c r="F284" s="160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0"/>
      <c r="AB284" s="160"/>
      <c r="AC284" s="160"/>
      <c r="AD284" s="160"/>
      <c r="AE284" s="160"/>
      <c r="AF284" s="160"/>
      <c r="AG284" s="160"/>
      <c r="AH284" s="160"/>
      <c r="AI284" s="160"/>
      <c r="AJ284" s="160"/>
      <c r="AK284" s="160"/>
      <c r="AL284" s="160"/>
      <c r="AM284" s="160"/>
      <c r="AN284" s="160"/>
      <c r="AO284" s="160"/>
      <c r="AP284" s="160"/>
      <c r="AQ284" s="160"/>
      <c r="AR284" s="160"/>
      <c r="AS284" s="160"/>
      <c r="AT284" s="160"/>
      <c r="AU284" s="160"/>
      <c r="AV284" s="160"/>
      <c r="AW284" s="160"/>
      <c r="AX284" s="160"/>
      <c r="AY284" s="160"/>
      <c r="AZ284" s="160"/>
      <c r="BA284" s="160"/>
      <c r="BB284" s="160"/>
      <c r="BC284" s="160"/>
      <c r="BD284" s="160"/>
      <c r="BE284" s="160"/>
      <c r="BF284" s="160"/>
      <c r="BG284" s="160"/>
      <c r="BH284" s="160"/>
      <c r="BI284" s="160"/>
      <c r="BJ284" s="160"/>
      <c r="BK284" s="160"/>
      <c r="BL284" s="160"/>
      <c r="BM284" s="160"/>
      <c r="BN284" s="160"/>
      <c r="BO284" s="160"/>
      <c r="BP284" s="160"/>
      <c r="BQ284" s="160"/>
      <c r="BR284" s="160"/>
      <c r="BS284" s="160"/>
      <c r="BT284" s="160"/>
      <c r="BU284" s="160"/>
      <c r="BV284" s="160"/>
      <c r="BW284" s="160"/>
      <c r="BX284" s="160"/>
      <c r="BY284" s="160"/>
      <c r="BZ284" s="160"/>
      <c r="CA284" s="160"/>
      <c r="CB284" s="160"/>
      <c r="CC284" s="160"/>
      <c r="CD284" s="160"/>
      <c r="CE284" s="160"/>
      <c r="CF284" s="160"/>
      <c r="CG284" s="160"/>
      <c r="CH284" s="160"/>
      <c r="CI284" s="160"/>
      <c r="CJ284" s="160"/>
      <c r="CK284" s="160"/>
      <c r="CL284" s="160"/>
      <c r="CM284" s="160"/>
      <c r="CN284" s="160"/>
      <c r="CO284" s="160"/>
      <c r="CP284" s="160"/>
      <c r="CQ284" s="160"/>
      <c r="CR284" s="160"/>
      <c r="CS284" s="160"/>
      <c r="CT284" s="160"/>
      <c r="CU284" s="160"/>
      <c r="CV284" s="160"/>
      <c r="CW284" s="160"/>
      <c r="CX284" s="160"/>
      <c r="CY284" s="160"/>
      <c r="CZ284" s="160"/>
      <c r="DA284" s="160"/>
      <c r="DB284" s="160"/>
      <c r="DC284" s="160"/>
      <c r="DD284" s="160"/>
      <c r="DE284" s="160"/>
      <c r="DF284" s="160"/>
      <c r="DG284" s="160"/>
      <c r="DH284" s="160"/>
      <c r="DI284" s="160"/>
      <c r="DJ284" s="160"/>
      <c r="DK284" s="160"/>
      <c r="DL284" s="160"/>
      <c r="DM284" s="160"/>
      <c r="DN284" s="160"/>
      <c r="DO284" s="160"/>
      <c r="DP284" s="160"/>
      <c r="DQ284" s="160"/>
      <c r="DR284" s="160"/>
      <c r="DS284" s="160"/>
      <c r="DT284" s="160"/>
      <c r="DU284" s="160"/>
      <c r="DV284" s="160"/>
      <c r="DW284" s="160"/>
    </row>
    <row r="285" spans="1:140" x14ac:dyDescent="0.35">
      <c r="A285" s="160"/>
      <c r="B285" s="160"/>
      <c r="C285" s="160"/>
      <c r="D285" s="160"/>
      <c r="E285" s="160"/>
      <c r="F285" s="160"/>
      <c r="G285" s="160"/>
      <c r="H285" s="160"/>
      <c r="I285" s="160"/>
      <c r="J285" s="160"/>
      <c r="K285" s="160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0"/>
      <c r="AB285" s="160"/>
      <c r="AC285" s="160"/>
      <c r="AD285" s="160"/>
      <c r="AE285" s="160"/>
      <c r="AF285" s="160"/>
      <c r="AG285" s="160"/>
      <c r="AH285" s="160"/>
      <c r="AI285" s="160"/>
      <c r="AJ285" s="160"/>
      <c r="AK285" s="160"/>
      <c r="AL285" s="160"/>
      <c r="AM285" s="160"/>
      <c r="AN285" s="160"/>
      <c r="AO285" s="160"/>
      <c r="AP285" s="160"/>
      <c r="AQ285" s="160"/>
      <c r="AR285" s="160"/>
      <c r="AS285" s="160"/>
      <c r="AT285" s="160"/>
      <c r="AU285" s="160"/>
      <c r="AV285" s="160"/>
      <c r="AW285" s="160"/>
      <c r="AX285" s="160"/>
      <c r="AY285" s="160"/>
      <c r="AZ285" s="160"/>
      <c r="BA285" s="160"/>
      <c r="BB285" s="160"/>
      <c r="BC285" s="160"/>
      <c r="BD285" s="160"/>
      <c r="BE285" s="160"/>
      <c r="BF285" s="160"/>
      <c r="BG285" s="160"/>
      <c r="BH285" s="160"/>
      <c r="BI285" s="160"/>
      <c r="BJ285" s="160"/>
      <c r="BK285" s="160"/>
      <c r="BL285" s="160"/>
      <c r="BM285" s="160"/>
      <c r="BN285" s="160"/>
      <c r="BO285" s="160"/>
      <c r="BP285" s="160"/>
      <c r="BQ285" s="160"/>
      <c r="BR285" s="160"/>
      <c r="BS285" s="160"/>
      <c r="BT285" s="160"/>
      <c r="BU285" s="160"/>
      <c r="BV285" s="160"/>
      <c r="BW285" s="160"/>
      <c r="BX285" s="160"/>
      <c r="BY285" s="160"/>
      <c r="BZ285" s="160"/>
      <c r="CA285" s="160"/>
      <c r="CB285" s="160"/>
      <c r="CC285" s="160"/>
      <c r="CD285" s="160"/>
      <c r="CE285" s="160"/>
      <c r="CF285" s="160"/>
      <c r="CG285" s="160"/>
      <c r="CH285" s="160"/>
      <c r="CI285" s="160"/>
      <c r="CJ285" s="160"/>
      <c r="CK285" s="160"/>
      <c r="CL285" s="160"/>
      <c r="CM285" s="160"/>
      <c r="CN285" s="160"/>
      <c r="CO285" s="160"/>
      <c r="CP285" s="160"/>
      <c r="CQ285" s="160"/>
      <c r="CR285" s="160"/>
      <c r="CS285" s="160"/>
      <c r="CT285" s="160"/>
      <c r="CU285" s="160"/>
      <c r="CV285" s="160"/>
      <c r="CW285" s="160"/>
      <c r="CX285" s="160"/>
      <c r="CY285" s="160"/>
      <c r="CZ285" s="160"/>
      <c r="DA285" s="160"/>
      <c r="DB285" s="160"/>
      <c r="DC285" s="160"/>
      <c r="DD285" s="160"/>
      <c r="DE285" s="160"/>
      <c r="DF285" s="160"/>
      <c r="DG285" s="160"/>
      <c r="DH285" s="160"/>
      <c r="DI285" s="160"/>
      <c r="DJ285" s="160"/>
      <c r="DK285" s="160"/>
      <c r="DL285" s="160"/>
      <c r="DM285" s="160"/>
      <c r="DN285" s="160"/>
      <c r="DO285" s="160"/>
      <c r="DP285" s="160"/>
      <c r="DQ285" s="160"/>
      <c r="DR285" s="160"/>
      <c r="DS285" s="160"/>
      <c r="DT285" s="160"/>
      <c r="DU285" s="160"/>
      <c r="DV285" s="160"/>
      <c r="DW285" s="160"/>
    </row>
    <row r="286" spans="1:140" x14ac:dyDescent="0.35">
      <c r="A286" s="160"/>
      <c r="B286" s="160"/>
      <c r="C286" s="160"/>
      <c r="D286" s="160"/>
      <c r="E286" s="160"/>
      <c r="F286" s="160"/>
      <c r="G286" s="160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0"/>
      <c r="AB286" s="160"/>
      <c r="AC286" s="160"/>
      <c r="AD286" s="160"/>
      <c r="AE286" s="160"/>
      <c r="AF286" s="160"/>
      <c r="AG286" s="160"/>
      <c r="AH286" s="160"/>
      <c r="AI286" s="160"/>
      <c r="AJ286" s="160"/>
      <c r="AK286" s="160"/>
      <c r="AL286" s="160"/>
      <c r="AM286" s="160"/>
      <c r="AN286" s="160"/>
      <c r="AO286" s="160"/>
      <c r="AP286" s="160"/>
      <c r="AQ286" s="160"/>
      <c r="AR286" s="160"/>
      <c r="AS286" s="160"/>
      <c r="AT286" s="160"/>
      <c r="AU286" s="160"/>
      <c r="AV286" s="160"/>
      <c r="AW286" s="160"/>
      <c r="AX286" s="160"/>
      <c r="AY286" s="160"/>
      <c r="AZ286" s="160"/>
      <c r="BA286" s="160"/>
      <c r="BB286" s="160"/>
      <c r="BC286" s="160"/>
      <c r="BD286" s="160"/>
      <c r="BE286" s="160"/>
      <c r="BF286" s="160"/>
      <c r="BG286" s="160"/>
      <c r="BH286" s="160"/>
      <c r="BI286" s="160"/>
      <c r="BJ286" s="160"/>
      <c r="BK286" s="160"/>
      <c r="BL286" s="160"/>
      <c r="BM286" s="160"/>
      <c r="BN286" s="160"/>
      <c r="BO286" s="160"/>
      <c r="BP286" s="160"/>
      <c r="BQ286" s="160"/>
      <c r="BR286" s="160"/>
      <c r="BS286" s="160"/>
      <c r="BT286" s="160"/>
      <c r="BU286" s="160"/>
      <c r="BV286" s="160"/>
      <c r="BW286" s="160"/>
      <c r="BX286" s="160"/>
      <c r="BY286" s="160"/>
      <c r="BZ286" s="160"/>
      <c r="CA286" s="160"/>
      <c r="CB286" s="160"/>
      <c r="CC286" s="160"/>
      <c r="CD286" s="160"/>
      <c r="CE286" s="160"/>
      <c r="CF286" s="160"/>
      <c r="CG286" s="160"/>
      <c r="CH286" s="160"/>
      <c r="CI286" s="160"/>
      <c r="CJ286" s="160"/>
      <c r="CK286" s="160"/>
      <c r="CL286" s="160"/>
      <c r="CM286" s="160"/>
      <c r="CN286" s="160"/>
      <c r="CO286" s="160"/>
      <c r="CP286" s="160"/>
      <c r="CQ286" s="160"/>
      <c r="CR286" s="160"/>
      <c r="CS286" s="160"/>
      <c r="CT286" s="160"/>
      <c r="CU286" s="160"/>
      <c r="CV286" s="160"/>
      <c r="CW286" s="160"/>
      <c r="CX286" s="160"/>
      <c r="CY286" s="160"/>
      <c r="CZ286" s="160"/>
      <c r="DA286" s="160"/>
      <c r="DB286" s="160"/>
      <c r="DC286" s="160"/>
      <c r="DD286" s="160"/>
      <c r="DE286" s="160"/>
      <c r="DF286" s="160"/>
      <c r="DG286" s="160"/>
      <c r="DH286" s="160"/>
      <c r="DI286" s="160"/>
      <c r="DJ286" s="160"/>
      <c r="DK286" s="160"/>
      <c r="DL286" s="160"/>
      <c r="DM286" s="160"/>
      <c r="DN286" s="160"/>
      <c r="DO286" s="160"/>
      <c r="DP286" s="160"/>
      <c r="DQ286" s="160"/>
      <c r="DR286" s="160"/>
      <c r="DS286" s="160"/>
      <c r="DT286" s="160"/>
      <c r="DU286" s="160"/>
      <c r="DV286" s="160"/>
      <c r="DW286" s="160"/>
    </row>
    <row r="287" spans="1:140" x14ac:dyDescent="0.35">
      <c r="A287" s="160"/>
      <c r="B287" s="160"/>
      <c r="C287" s="160"/>
      <c r="D287" s="160"/>
      <c r="E287" s="160"/>
      <c r="F287" s="160"/>
      <c r="G287" s="160"/>
      <c r="H287" s="160"/>
      <c r="I287" s="160"/>
      <c r="J287" s="160"/>
      <c r="K287" s="160"/>
      <c r="L287" s="160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  <c r="AA287" s="160"/>
      <c r="AB287" s="160"/>
      <c r="AC287" s="160"/>
      <c r="AD287" s="160"/>
      <c r="AE287" s="160"/>
      <c r="AF287" s="160"/>
      <c r="AG287" s="160"/>
      <c r="AH287" s="160"/>
      <c r="AI287" s="160"/>
      <c r="AJ287" s="160"/>
      <c r="AK287" s="160"/>
      <c r="AL287" s="160"/>
      <c r="AM287" s="160"/>
      <c r="AN287" s="160"/>
      <c r="AO287" s="160"/>
      <c r="AP287" s="160"/>
      <c r="AQ287" s="160"/>
      <c r="AR287" s="160"/>
      <c r="AS287" s="160"/>
      <c r="AT287" s="160"/>
      <c r="AU287" s="160"/>
      <c r="AV287" s="160"/>
      <c r="AW287" s="160"/>
      <c r="AX287" s="160"/>
      <c r="AY287" s="160"/>
      <c r="AZ287" s="160"/>
      <c r="BA287" s="160"/>
      <c r="BB287" s="160"/>
      <c r="BC287" s="160"/>
      <c r="BD287" s="160"/>
      <c r="BE287" s="160"/>
      <c r="BF287" s="160"/>
      <c r="BG287" s="160"/>
      <c r="BH287" s="160"/>
      <c r="BI287" s="160"/>
      <c r="BJ287" s="160"/>
      <c r="BK287" s="160"/>
      <c r="BL287" s="160"/>
      <c r="BM287" s="160"/>
      <c r="BN287" s="160"/>
      <c r="BO287" s="160"/>
      <c r="BP287" s="160"/>
      <c r="BQ287" s="160"/>
      <c r="BR287" s="160"/>
      <c r="BS287" s="160"/>
      <c r="BT287" s="160"/>
      <c r="BU287" s="160"/>
      <c r="BV287" s="160"/>
      <c r="BW287" s="160"/>
      <c r="BX287" s="160"/>
      <c r="BY287" s="160"/>
      <c r="BZ287" s="160"/>
      <c r="CA287" s="160"/>
      <c r="CB287" s="160"/>
      <c r="CC287" s="160"/>
      <c r="CD287" s="160"/>
      <c r="CE287" s="160"/>
      <c r="CF287" s="160"/>
      <c r="CG287" s="160"/>
      <c r="CH287" s="160"/>
      <c r="CI287" s="160"/>
      <c r="CJ287" s="160"/>
      <c r="CK287" s="160"/>
      <c r="CL287" s="160"/>
      <c r="CM287" s="160"/>
      <c r="CN287" s="160"/>
      <c r="CO287" s="160"/>
      <c r="CP287" s="160"/>
      <c r="CQ287" s="160"/>
      <c r="CR287" s="160"/>
      <c r="CS287" s="160"/>
      <c r="CT287" s="160"/>
      <c r="CU287" s="160"/>
      <c r="CV287" s="160"/>
      <c r="CW287" s="160"/>
      <c r="CX287" s="160"/>
      <c r="CY287" s="160"/>
      <c r="CZ287" s="160"/>
      <c r="DA287" s="160"/>
      <c r="DB287" s="160"/>
      <c r="DC287" s="160"/>
      <c r="DD287" s="160"/>
      <c r="DE287" s="160"/>
      <c r="DF287" s="160"/>
      <c r="DG287" s="160"/>
      <c r="DH287" s="160"/>
      <c r="DI287" s="160"/>
      <c r="DJ287" s="160"/>
      <c r="DK287" s="160"/>
      <c r="DL287" s="160"/>
      <c r="DM287" s="160"/>
      <c r="DN287" s="160"/>
      <c r="DO287" s="160"/>
      <c r="DP287" s="160"/>
      <c r="DQ287" s="160"/>
      <c r="DR287" s="160"/>
      <c r="DS287" s="160"/>
      <c r="DT287" s="160"/>
      <c r="DU287" s="160"/>
      <c r="DV287" s="160"/>
      <c r="DW287" s="160"/>
    </row>
    <row r="288" spans="1:140" x14ac:dyDescent="0.35">
      <c r="A288" s="160"/>
      <c r="B288" s="160"/>
      <c r="C288" s="160"/>
      <c r="D288" s="160"/>
      <c r="E288" s="160"/>
      <c r="F288" s="160"/>
      <c r="G288" s="160"/>
      <c r="H288" s="160"/>
      <c r="I288" s="160"/>
      <c r="J288" s="160"/>
      <c r="K288" s="160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  <c r="AA288" s="160"/>
      <c r="AB288" s="160"/>
      <c r="AC288" s="160"/>
      <c r="AD288" s="160"/>
      <c r="AE288" s="160"/>
      <c r="AF288" s="160"/>
      <c r="AG288" s="160"/>
      <c r="AH288" s="160"/>
      <c r="AI288" s="160"/>
      <c r="AJ288" s="160"/>
      <c r="AK288" s="160"/>
      <c r="AL288" s="160"/>
      <c r="AM288" s="160"/>
      <c r="AN288" s="160"/>
      <c r="AO288" s="160"/>
      <c r="AP288" s="160"/>
      <c r="AQ288" s="160"/>
      <c r="AR288" s="160"/>
      <c r="AS288" s="160"/>
      <c r="AT288" s="160"/>
      <c r="AU288" s="160"/>
      <c r="AV288" s="160"/>
      <c r="AW288" s="160"/>
      <c r="AX288" s="160"/>
      <c r="AY288" s="160"/>
      <c r="AZ288" s="160"/>
      <c r="BA288" s="160"/>
      <c r="BB288" s="160"/>
      <c r="BC288" s="160"/>
      <c r="BD288" s="160"/>
      <c r="BE288" s="160"/>
      <c r="BF288" s="160"/>
      <c r="BG288" s="160"/>
      <c r="BH288" s="160"/>
      <c r="BI288" s="160"/>
      <c r="BJ288" s="160"/>
      <c r="BK288" s="160"/>
      <c r="BL288" s="160"/>
      <c r="BM288" s="160"/>
      <c r="BN288" s="160"/>
      <c r="BO288" s="160"/>
      <c r="BP288" s="160"/>
      <c r="BQ288" s="160"/>
      <c r="BR288" s="160"/>
      <c r="BS288" s="160"/>
      <c r="BT288" s="160"/>
      <c r="BU288" s="160"/>
      <c r="BV288" s="160"/>
      <c r="BW288" s="160"/>
      <c r="BX288" s="160"/>
      <c r="BY288" s="160"/>
      <c r="BZ288" s="160"/>
      <c r="CA288" s="160"/>
      <c r="CB288" s="160"/>
      <c r="CC288" s="160"/>
      <c r="CD288" s="160"/>
      <c r="CE288" s="160"/>
      <c r="CF288" s="160"/>
      <c r="CG288" s="160"/>
      <c r="CH288" s="160"/>
      <c r="CI288" s="160"/>
      <c r="CJ288" s="160"/>
      <c r="CK288" s="160"/>
      <c r="CL288" s="160"/>
      <c r="CM288" s="160"/>
      <c r="CN288" s="160"/>
      <c r="CO288" s="160"/>
      <c r="CP288" s="160"/>
      <c r="CQ288" s="160"/>
      <c r="CR288" s="160"/>
      <c r="CS288" s="160"/>
      <c r="CT288" s="160"/>
      <c r="CU288" s="160"/>
      <c r="CV288" s="160"/>
      <c r="CW288" s="160"/>
      <c r="CX288" s="160"/>
      <c r="CY288" s="160"/>
      <c r="CZ288" s="160"/>
      <c r="DA288" s="160"/>
      <c r="DB288" s="160"/>
      <c r="DC288" s="160"/>
      <c r="DD288" s="160"/>
      <c r="DE288" s="160"/>
      <c r="DF288" s="160"/>
      <c r="DG288" s="160"/>
      <c r="DH288" s="160"/>
      <c r="DI288" s="160"/>
      <c r="DJ288" s="160"/>
      <c r="DK288" s="160"/>
      <c r="DL288" s="160"/>
      <c r="DM288" s="160"/>
      <c r="DN288" s="160"/>
      <c r="DO288" s="160"/>
      <c r="DP288" s="160"/>
      <c r="DQ288" s="160"/>
      <c r="DR288" s="160"/>
      <c r="DS288" s="160"/>
      <c r="DT288" s="160"/>
      <c r="DU288" s="160"/>
      <c r="DV288" s="160"/>
      <c r="DW288" s="160"/>
    </row>
    <row r="289" spans="1:127" x14ac:dyDescent="0.35">
      <c r="A289" s="160"/>
      <c r="B289" s="160"/>
      <c r="C289" s="160"/>
      <c r="D289" s="160"/>
      <c r="E289" s="160"/>
      <c r="F289" s="160"/>
      <c r="G289" s="160"/>
      <c r="H289" s="160"/>
      <c r="I289" s="160"/>
      <c r="J289" s="160"/>
      <c r="K289" s="160"/>
      <c r="L289" s="160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60"/>
      <c r="Z289" s="160"/>
      <c r="AA289" s="160"/>
      <c r="AB289" s="160"/>
      <c r="AC289" s="160"/>
      <c r="AD289" s="160"/>
      <c r="AE289" s="160"/>
      <c r="AF289" s="160"/>
      <c r="AG289" s="160"/>
      <c r="AH289" s="160"/>
      <c r="AI289" s="160"/>
      <c r="AJ289" s="160"/>
      <c r="AK289" s="160"/>
      <c r="AL289" s="160"/>
      <c r="AM289" s="160"/>
      <c r="AN289" s="160"/>
      <c r="AO289" s="160"/>
      <c r="AP289" s="160"/>
      <c r="AQ289" s="160"/>
      <c r="AR289" s="160"/>
      <c r="AS289" s="160"/>
      <c r="AT289" s="160"/>
      <c r="AU289" s="160"/>
      <c r="AV289" s="160"/>
      <c r="AW289" s="160"/>
      <c r="AX289" s="160"/>
      <c r="AY289" s="160"/>
      <c r="AZ289" s="160"/>
      <c r="BA289" s="160"/>
      <c r="BB289" s="160"/>
      <c r="BC289" s="160"/>
      <c r="BD289" s="160"/>
      <c r="BE289" s="160"/>
      <c r="BF289" s="160"/>
      <c r="BG289" s="160"/>
      <c r="BH289" s="160"/>
      <c r="BI289" s="160"/>
      <c r="BJ289" s="160"/>
      <c r="BK289" s="160"/>
      <c r="BL289" s="160"/>
      <c r="BM289" s="160"/>
      <c r="BN289" s="160"/>
      <c r="BO289" s="160"/>
      <c r="BP289" s="160"/>
      <c r="BQ289" s="160"/>
      <c r="BR289" s="160"/>
      <c r="BS289" s="160"/>
      <c r="BT289" s="160"/>
      <c r="BU289" s="160"/>
      <c r="BV289" s="160"/>
      <c r="BW289" s="160"/>
      <c r="BX289" s="160"/>
      <c r="BY289" s="160"/>
      <c r="BZ289" s="160"/>
      <c r="CA289" s="160"/>
      <c r="CB289" s="160"/>
      <c r="CC289" s="160"/>
      <c r="CD289" s="160"/>
      <c r="CE289" s="160"/>
      <c r="CF289" s="160"/>
      <c r="CG289" s="160"/>
      <c r="CH289" s="160"/>
      <c r="CI289" s="160"/>
      <c r="CJ289" s="160"/>
      <c r="CK289" s="160"/>
      <c r="CL289" s="160"/>
      <c r="CM289" s="160"/>
      <c r="CN289" s="160"/>
      <c r="CO289" s="160"/>
      <c r="CP289" s="160"/>
      <c r="CQ289" s="160"/>
      <c r="CR289" s="160"/>
      <c r="CS289" s="160"/>
      <c r="CT289" s="160"/>
      <c r="CU289" s="160"/>
      <c r="CV289" s="160"/>
      <c r="CW289" s="160"/>
      <c r="CX289" s="160"/>
      <c r="CY289" s="160"/>
      <c r="CZ289" s="160"/>
      <c r="DA289" s="160"/>
      <c r="DB289" s="160"/>
      <c r="DC289" s="160"/>
      <c r="DD289" s="160"/>
      <c r="DE289" s="160"/>
      <c r="DF289" s="160"/>
      <c r="DG289" s="160"/>
      <c r="DH289" s="160"/>
      <c r="DI289" s="160"/>
      <c r="DJ289" s="160"/>
      <c r="DK289" s="160"/>
      <c r="DL289" s="160"/>
      <c r="DM289" s="160"/>
      <c r="DN289" s="160"/>
      <c r="DO289" s="160"/>
      <c r="DP289" s="160"/>
      <c r="DQ289" s="160"/>
      <c r="DR289" s="160"/>
      <c r="DS289" s="160"/>
      <c r="DT289" s="160"/>
      <c r="DU289" s="160"/>
      <c r="DV289" s="160"/>
      <c r="DW289" s="160"/>
    </row>
    <row r="290" spans="1:127" x14ac:dyDescent="0.35">
      <c r="A290" s="160"/>
      <c r="B290" s="160"/>
      <c r="C290" s="160"/>
      <c r="D290" s="160"/>
      <c r="E290" s="160"/>
      <c r="F290" s="160"/>
      <c r="G290" s="160"/>
      <c r="H290" s="160"/>
      <c r="I290" s="160"/>
      <c r="J290" s="160"/>
      <c r="K290" s="160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0"/>
      <c r="AB290" s="160"/>
      <c r="AC290" s="160"/>
      <c r="AD290" s="160"/>
      <c r="AE290" s="160"/>
      <c r="AF290" s="160"/>
      <c r="AG290" s="160"/>
      <c r="AH290" s="160"/>
      <c r="AI290" s="160"/>
      <c r="AJ290" s="160"/>
      <c r="AK290" s="160"/>
      <c r="AL290" s="160"/>
      <c r="AM290" s="160"/>
      <c r="AN290" s="160"/>
      <c r="AO290" s="160"/>
      <c r="AP290" s="160"/>
      <c r="AQ290" s="160"/>
      <c r="AR290" s="160"/>
      <c r="AS290" s="160"/>
      <c r="AT290" s="160"/>
      <c r="AU290" s="160"/>
      <c r="AV290" s="160"/>
      <c r="AW290" s="160"/>
      <c r="AX290" s="160"/>
      <c r="AY290" s="160"/>
      <c r="AZ290" s="160"/>
      <c r="BA290" s="160"/>
      <c r="BB290" s="160"/>
      <c r="BC290" s="160"/>
      <c r="BD290" s="160"/>
      <c r="BE290" s="160"/>
      <c r="BF290" s="160"/>
      <c r="BG290" s="160"/>
      <c r="BH290" s="160"/>
      <c r="BI290" s="160"/>
      <c r="BJ290" s="160"/>
      <c r="BK290" s="160"/>
      <c r="BL290" s="160"/>
      <c r="BM290" s="160"/>
      <c r="BN290" s="160"/>
      <c r="BO290" s="160"/>
      <c r="BP290" s="160"/>
      <c r="BQ290" s="160"/>
      <c r="BR290" s="160"/>
      <c r="BS290" s="160"/>
      <c r="BT290" s="160"/>
      <c r="BU290" s="160"/>
      <c r="BV290" s="160"/>
      <c r="BW290" s="160"/>
      <c r="BX290" s="160"/>
      <c r="BY290" s="160"/>
      <c r="BZ290" s="160"/>
      <c r="CA290" s="160"/>
      <c r="CB290" s="160"/>
      <c r="CC290" s="160"/>
      <c r="CD290" s="160"/>
      <c r="CE290" s="160"/>
      <c r="CF290" s="160"/>
      <c r="CG290" s="160"/>
      <c r="CH290" s="160"/>
      <c r="CI290" s="160"/>
      <c r="CJ290" s="160"/>
      <c r="CK290" s="160"/>
      <c r="CL290" s="160"/>
      <c r="CM290" s="160"/>
      <c r="CN290" s="160"/>
      <c r="CO290" s="160"/>
      <c r="CP290" s="160"/>
      <c r="CQ290" s="160"/>
      <c r="CR290" s="160"/>
      <c r="CS290" s="160"/>
      <c r="CT290" s="160"/>
      <c r="CU290" s="160"/>
      <c r="CV290" s="160"/>
      <c r="CW290" s="160"/>
      <c r="CX290" s="160"/>
      <c r="CY290" s="160"/>
      <c r="CZ290" s="160"/>
      <c r="DA290" s="160"/>
      <c r="DB290" s="160"/>
      <c r="DC290" s="160"/>
      <c r="DD290" s="160"/>
      <c r="DE290" s="160"/>
      <c r="DF290" s="160"/>
      <c r="DG290" s="160"/>
      <c r="DH290" s="160"/>
      <c r="DI290" s="160"/>
      <c r="DJ290" s="160"/>
      <c r="DK290" s="160"/>
      <c r="DL290" s="160"/>
      <c r="DM290" s="160"/>
      <c r="DN290" s="160"/>
      <c r="DO290" s="160"/>
      <c r="DP290" s="160"/>
      <c r="DQ290" s="160"/>
      <c r="DR290" s="160"/>
      <c r="DS290" s="160"/>
      <c r="DT290" s="160"/>
      <c r="DU290" s="160"/>
      <c r="DV290" s="160"/>
      <c r="DW290" s="160"/>
    </row>
    <row r="291" spans="1:127" x14ac:dyDescent="0.35">
      <c r="A291" s="160"/>
      <c r="B291" s="160"/>
      <c r="C291" s="160"/>
      <c r="D291" s="160"/>
      <c r="E291" s="160"/>
      <c r="F291" s="160"/>
      <c r="G291" s="160"/>
      <c r="H291" s="160"/>
      <c r="I291" s="160"/>
      <c r="J291" s="160"/>
      <c r="K291" s="160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  <c r="AA291" s="160"/>
      <c r="AB291" s="160"/>
      <c r="AC291" s="160"/>
      <c r="AD291" s="160"/>
      <c r="AE291" s="160"/>
      <c r="AF291" s="160"/>
      <c r="AG291" s="160"/>
      <c r="AH291" s="160"/>
      <c r="AI291" s="160"/>
      <c r="AJ291" s="160"/>
      <c r="AK291" s="160"/>
      <c r="AL291" s="160"/>
      <c r="AM291" s="160"/>
      <c r="AN291" s="160"/>
      <c r="AO291" s="160"/>
      <c r="AP291" s="160"/>
      <c r="AQ291" s="160"/>
      <c r="AR291" s="160"/>
      <c r="AS291" s="160"/>
      <c r="AT291" s="160"/>
      <c r="AU291" s="160"/>
      <c r="AV291" s="160"/>
      <c r="AW291" s="160"/>
      <c r="AX291" s="160"/>
      <c r="AY291" s="160"/>
      <c r="AZ291" s="160"/>
      <c r="BA291" s="160"/>
      <c r="BB291" s="160"/>
      <c r="BC291" s="160"/>
      <c r="BD291" s="160"/>
      <c r="BE291" s="160"/>
      <c r="BF291" s="160"/>
      <c r="BG291" s="160"/>
      <c r="BH291" s="160"/>
      <c r="BI291" s="160"/>
      <c r="BJ291" s="160"/>
      <c r="BK291" s="160"/>
      <c r="BL291" s="160"/>
      <c r="BM291" s="160"/>
      <c r="BN291" s="160"/>
      <c r="BO291" s="160"/>
      <c r="BP291" s="160"/>
      <c r="BQ291" s="160"/>
      <c r="BR291" s="160"/>
      <c r="BS291" s="160"/>
      <c r="BT291" s="160"/>
      <c r="BU291" s="160"/>
      <c r="BV291" s="160"/>
      <c r="BW291" s="160"/>
      <c r="BX291" s="160"/>
      <c r="BY291" s="160"/>
      <c r="BZ291" s="160"/>
      <c r="CA291" s="160"/>
      <c r="CB291" s="160"/>
      <c r="CC291" s="160"/>
      <c r="CD291" s="160"/>
      <c r="CE291" s="160"/>
      <c r="CF291" s="160"/>
      <c r="CG291" s="160"/>
      <c r="CH291" s="160"/>
      <c r="CI291" s="160"/>
      <c r="CJ291" s="160"/>
      <c r="CK291" s="160"/>
      <c r="CL291" s="160"/>
      <c r="CM291" s="160"/>
      <c r="CN291" s="160"/>
      <c r="CO291" s="160"/>
      <c r="CP291" s="160"/>
      <c r="CQ291" s="160"/>
      <c r="CR291" s="160"/>
      <c r="CS291" s="160"/>
      <c r="CT291" s="160"/>
      <c r="CU291" s="160"/>
      <c r="CV291" s="160"/>
      <c r="CW291" s="160"/>
      <c r="CX291" s="160"/>
      <c r="CY291" s="160"/>
      <c r="CZ291" s="160"/>
      <c r="DA291" s="160"/>
      <c r="DB291" s="160"/>
      <c r="DC291" s="160"/>
      <c r="DD291" s="160"/>
      <c r="DE291" s="160"/>
      <c r="DF291" s="160"/>
      <c r="DG291" s="160"/>
      <c r="DH291" s="160"/>
      <c r="DI291" s="160"/>
      <c r="DJ291" s="160"/>
      <c r="DK291" s="160"/>
      <c r="DL291" s="160"/>
      <c r="DM291" s="160"/>
      <c r="DN291" s="160"/>
      <c r="DO291" s="160"/>
      <c r="DP291" s="160"/>
      <c r="DQ291" s="160"/>
      <c r="DR291" s="160"/>
      <c r="DS291" s="160"/>
      <c r="DT291" s="160"/>
      <c r="DU291" s="160"/>
      <c r="DV291" s="160"/>
      <c r="DW291" s="160"/>
    </row>
    <row r="292" spans="1:127" x14ac:dyDescent="0.35">
      <c r="A292" s="160"/>
      <c r="B292" s="160"/>
      <c r="C292" s="160"/>
      <c r="D292" s="160"/>
      <c r="E292" s="160"/>
      <c r="F292" s="160"/>
      <c r="G292" s="160"/>
      <c r="H292" s="160"/>
      <c r="I292" s="160"/>
      <c r="J292" s="160"/>
      <c r="K292" s="160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  <c r="AA292" s="160"/>
      <c r="AB292" s="160"/>
      <c r="AC292" s="160"/>
      <c r="AD292" s="160"/>
      <c r="AE292" s="160"/>
      <c r="AF292" s="160"/>
      <c r="AG292" s="160"/>
      <c r="AH292" s="160"/>
      <c r="AI292" s="160"/>
      <c r="AJ292" s="160"/>
      <c r="AK292" s="160"/>
      <c r="AL292" s="160"/>
      <c r="AM292" s="160"/>
      <c r="AN292" s="160"/>
      <c r="AO292" s="160"/>
      <c r="AP292" s="160"/>
      <c r="AQ292" s="160"/>
      <c r="AR292" s="160"/>
      <c r="AS292" s="160"/>
      <c r="AT292" s="160"/>
      <c r="AU292" s="160"/>
      <c r="AV292" s="160"/>
      <c r="AW292" s="160"/>
      <c r="AX292" s="160"/>
      <c r="AY292" s="160"/>
      <c r="AZ292" s="160"/>
      <c r="BA292" s="160"/>
      <c r="BB292" s="160"/>
      <c r="BC292" s="160"/>
      <c r="BD292" s="160"/>
      <c r="BE292" s="160"/>
      <c r="BF292" s="160"/>
      <c r="BG292" s="160"/>
      <c r="BH292" s="160"/>
      <c r="BI292" s="160"/>
      <c r="BJ292" s="160"/>
      <c r="BK292" s="160"/>
      <c r="BL292" s="160"/>
      <c r="BM292" s="160"/>
      <c r="BN292" s="160"/>
      <c r="BO292" s="160"/>
      <c r="BP292" s="160"/>
      <c r="BQ292" s="160"/>
      <c r="BR292" s="160"/>
      <c r="BS292" s="160"/>
      <c r="BT292" s="160"/>
      <c r="BU292" s="160"/>
      <c r="BV292" s="160"/>
      <c r="BW292" s="160"/>
      <c r="BX292" s="160"/>
      <c r="BY292" s="160"/>
      <c r="BZ292" s="160"/>
      <c r="CA292" s="160"/>
      <c r="CB292" s="160"/>
      <c r="CC292" s="160"/>
      <c r="CD292" s="160"/>
      <c r="CE292" s="160"/>
      <c r="CF292" s="160"/>
      <c r="CG292" s="160"/>
      <c r="CH292" s="160"/>
      <c r="CI292" s="160"/>
      <c r="CJ292" s="160"/>
      <c r="CK292" s="160"/>
      <c r="CL292" s="160"/>
      <c r="CM292" s="160"/>
      <c r="CN292" s="160"/>
      <c r="CO292" s="160"/>
      <c r="CP292" s="160"/>
      <c r="CQ292" s="160"/>
      <c r="CR292" s="160"/>
      <c r="CS292" s="160"/>
      <c r="CT292" s="160"/>
      <c r="CU292" s="160"/>
      <c r="CV292" s="160"/>
      <c r="CW292" s="160"/>
      <c r="CX292" s="160"/>
      <c r="CY292" s="160"/>
      <c r="CZ292" s="160"/>
      <c r="DA292" s="160"/>
      <c r="DB292" s="160"/>
      <c r="DC292" s="160"/>
      <c r="DD292" s="160"/>
      <c r="DE292" s="160"/>
      <c r="DF292" s="160"/>
      <c r="DG292" s="160"/>
      <c r="DH292" s="160"/>
      <c r="DI292" s="160"/>
      <c r="DJ292" s="160"/>
      <c r="DK292" s="160"/>
      <c r="DL292" s="160"/>
      <c r="DM292" s="160"/>
      <c r="DN292" s="160"/>
      <c r="DO292" s="160"/>
      <c r="DP292" s="160"/>
      <c r="DQ292" s="160"/>
      <c r="DR292" s="160"/>
      <c r="DS292" s="160"/>
      <c r="DT292" s="160"/>
      <c r="DU292" s="160"/>
      <c r="DV292" s="160"/>
      <c r="DW292" s="160"/>
    </row>
    <row r="293" spans="1:127" x14ac:dyDescent="0.35">
      <c r="A293" s="160"/>
      <c r="B293" s="160"/>
      <c r="C293" s="160"/>
      <c r="D293" s="160"/>
      <c r="E293" s="160"/>
      <c r="F293" s="160"/>
      <c r="G293" s="160"/>
      <c r="H293" s="160"/>
      <c r="I293" s="160"/>
      <c r="J293" s="160"/>
      <c r="K293" s="160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60"/>
      <c r="Z293" s="160"/>
      <c r="AA293" s="160"/>
      <c r="AB293" s="160"/>
      <c r="AC293" s="160"/>
      <c r="AD293" s="160"/>
      <c r="AE293" s="160"/>
      <c r="AF293" s="160"/>
      <c r="AG293" s="160"/>
      <c r="AH293" s="160"/>
      <c r="AI293" s="160"/>
      <c r="AJ293" s="160"/>
      <c r="AK293" s="160"/>
      <c r="AL293" s="160"/>
      <c r="AM293" s="160"/>
      <c r="AN293" s="160"/>
      <c r="AO293" s="160"/>
      <c r="AP293" s="160"/>
      <c r="AQ293" s="160"/>
      <c r="AR293" s="160"/>
      <c r="AS293" s="160"/>
      <c r="AT293" s="160"/>
      <c r="AU293" s="160"/>
      <c r="AV293" s="160"/>
      <c r="AW293" s="160"/>
      <c r="AX293" s="160"/>
      <c r="AY293" s="160"/>
      <c r="AZ293" s="160"/>
      <c r="BA293" s="160"/>
      <c r="BB293" s="160"/>
      <c r="BC293" s="160"/>
      <c r="BD293" s="160"/>
      <c r="BE293" s="160"/>
      <c r="BF293" s="160"/>
      <c r="BG293" s="160"/>
      <c r="BH293" s="160"/>
      <c r="BI293" s="160"/>
      <c r="BJ293" s="160"/>
      <c r="BK293" s="160"/>
      <c r="BL293" s="160"/>
      <c r="BM293" s="160"/>
      <c r="BN293" s="160"/>
      <c r="BO293" s="160"/>
      <c r="BP293" s="160"/>
      <c r="BQ293" s="160"/>
      <c r="BR293" s="160"/>
      <c r="BS293" s="160"/>
      <c r="BT293" s="160"/>
      <c r="BU293" s="160"/>
      <c r="BV293" s="160"/>
      <c r="BW293" s="160"/>
      <c r="BX293" s="160"/>
      <c r="BY293" s="160"/>
      <c r="BZ293" s="160"/>
      <c r="CA293" s="160"/>
      <c r="CB293" s="160"/>
      <c r="CC293" s="160"/>
      <c r="CD293" s="160"/>
      <c r="CE293" s="160"/>
      <c r="CF293" s="160"/>
      <c r="CG293" s="160"/>
      <c r="CH293" s="160"/>
      <c r="CI293" s="160"/>
      <c r="CJ293" s="160"/>
      <c r="CK293" s="160"/>
      <c r="CL293" s="160"/>
      <c r="CM293" s="160"/>
      <c r="CN293" s="160"/>
      <c r="CO293" s="160"/>
      <c r="CP293" s="160"/>
      <c r="CQ293" s="160"/>
      <c r="CR293" s="160"/>
      <c r="CS293" s="160"/>
      <c r="CT293" s="160"/>
      <c r="CU293" s="160"/>
      <c r="CV293" s="160"/>
      <c r="CW293" s="160"/>
      <c r="CX293" s="160"/>
      <c r="CY293" s="160"/>
      <c r="CZ293" s="160"/>
      <c r="DA293" s="160"/>
      <c r="DB293" s="160"/>
      <c r="DC293" s="160"/>
      <c r="DD293" s="160"/>
      <c r="DE293" s="160"/>
      <c r="DF293" s="160"/>
      <c r="DG293" s="160"/>
      <c r="DH293" s="160"/>
      <c r="DI293" s="160"/>
      <c r="DJ293" s="160"/>
      <c r="DK293" s="160"/>
      <c r="DL293" s="160"/>
      <c r="DM293" s="160"/>
      <c r="DN293" s="160"/>
      <c r="DO293" s="160"/>
      <c r="DP293" s="160"/>
      <c r="DQ293" s="160"/>
      <c r="DR293" s="160"/>
      <c r="DS293" s="160"/>
      <c r="DT293" s="160"/>
      <c r="DU293" s="160"/>
      <c r="DV293" s="160"/>
      <c r="DW293" s="160"/>
    </row>
    <row r="294" spans="1:127" x14ac:dyDescent="0.35">
      <c r="A294" s="160"/>
      <c r="B294" s="160"/>
      <c r="C294" s="160"/>
      <c r="D294" s="160"/>
      <c r="E294" s="160"/>
      <c r="F294" s="160"/>
      <c r="G294" s="160"/>
      <c r="H294" s="160"/>
      <c r="I294" s="160"/>
      <c r="J294" s="160"/>
      <c r="K294" s="160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  <c r="AA294" s="160"/>
      <c r="AB294" s="160"/>
      <c r="AC294" s="160"/>
      <c r="AD294" s="160"/>
      <c r="AE294" s="160"/>
      <c r="AF294" s="160"/>
      <c r="AG294" s="160"/>
      <c r="AH294" s="160"/>
      <c r="AI294" s="160"/>
      <c r="AJ294" s="160"/>
      <c r="AK294" s="160"/>
      <c r="AL294" s="160"/>
      <c r="AM294" s="160"/>
      <c r="AN294" s="160"/>
      <c r="AO294" s="160"/>
      <c r="AP294" s="160"/>
      <c r="AQ294" s="160"/>
      <c r="AR294" s="160"/>
      <c r="AS294" s="160"/>
      <c r="AT294" s="160"/>
      <c r="AU294" s="160"/>
      <c r="AV294" s="160"/>
      <c r="AW294" s="160"/>
      <c r="AX294" s="160"/>
      <c r="AY294" s="160"/>
      <c r="AZ294" s="160"/>
      <c r="BA294" s="160"/>
      <c r="BB294" s="160"/>
      <c r="BC294" s="160"/>
      <c r="BD294" s="160"/>
      <c r="BE294" s="160"/>
      <c r="BF294" s="160"/>
      <c r="BG294" s="160"/>
      <c r="BH294" s="160"/>
      <c r="BI294" s="160"/>
      <c r="BJ294" s="160"/>
      <c r="BK294" s="160"/>
      <c r="BL294" s="160"/>
      <c r="BM294" s="160"/>
      <c r="BN294" s="160"/>
      <c r="BO294" s="160"/>
      <c r="BP294" s="160"/>
      <c r="BQ294" s="160"/>
      <c r="BR294" s="160"/>
      <c r="BS294" s="160"/>
      <c r="BT294" s="160"/>
      <c r="BU294" s="160"/>
      <c r="BV294" s="160"/>
      <c r="BW294" s="160"/>
      <c r="BX294" s="160"/>
      <c r="BY294" s="160"/>
      <c r="BZ294" s="160"/>
      <c r="CA294" s="160"/>
      <c r="CB294" s="160"/>
      <c r="CC294" s="160"/>
      <c r="CD294" s="160"/>
      <c r="CE294" s="160"/>
      <c r="CF294" s="160"/>
      <c r="CG294" s="160"/>
      <c r="CH294" s="160"/>
      <c r="CI294" s="160"/>
      <c r="CJ294" s="160"/>
      <c r="CK294" s="160"/>
      <c r="CL294" s="160"/>
      <c r="CM294" s="160"/>
      <c r="CN294" s="160"/>
      <c r="CO294" s="160"/>
      <c r="CP294" s="160"/>
      <c r="CQ294" s="160"/>
      <c r="CR294" s="160"/>
      <c r="CS294" s="160"/>
      <c r="CT294" s="160"/>
      <c r="CU294" s="160"/>
      <c r="CV294" s="160"/>
      <c r="CW294" s="160"/>
      <c r="CX294" s="160"/>
      <c r="CY294" s="160"/>
      <c r="CZ294" s="160"/>
      <c r="DA294" s="160"/>
      <c r="DB294" s="160"/>
      <c r="DC294" s="160"/>
      <c r="DD294" s="160"/>
      <c r="DE294" s="160"/>
      <c r="DF294" s="160"/>
      <c r="DG294" s="160"/>
      <c r="DH294" s="160"/>
      <c r="DI294" s="160"/>
      <c r="DJ294" s="160"/>
      <c r="DK294" s="160"/>
      <c r="DL294" s="160"/>
      <c r="DM294" s="160"/>
      <c r="DN294" s="160"/>
      <c r="DO294" s="160"/>
      <c r="DP294" s="160"/>
      <c r="DQ294" s="160"/>
      <c r="DR294" s="160"/>
      <c r="DS294" s="160"/>
      <c r="DT294" s="160"/>
      <c r="DU294" s="160"/>
      <c r="DV294" s="160"/>
      <c r="DW294" s="160"/>
    </row>
    <row r="295" spans="1:127" x14ac:dyDescent="0.35">
      <c r="A295" s="160"/>
      <c r="B295" s="160"/>
      <c r="C295" s="160"/>
      <c r="D295" s="160"/>
      <c r="E295" s="160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0"/>
      <c r="AB295" s="160"/>
      <c r="AC295" s="160"/>
      <c r="AD295" s="160"/>
      <c r="AE295" s="160"/>
      <c r="AF295" s="160"/>
      <c r="AG295" s="160"/>
      <c r="AH295" s="160"/>
      <c r="AI295" s="160"/>
      <c r="AJ295" s="160"/>
      <c r="AK295" s="160"/>
      <c r="AL295" s="160"/>
      <c r="AM295" s="160"/>
      <c r="AN295" s="160"/>
      <c r="AO295" s="160"/>
      <c r="AP295" s="160"/>
      <c r="AQ295" s="160"/>
      <c r="AR295" s="160"/>
      <c r="AS295" s="160"/>
      <c r="AT295" s="160"/>
      <c r="AU295" s="160"/>
      <c r="AV295" s="160"/>
      <c r="AW295" s="160"/>
      <c r="AX295" s="160"/>
      <c r="AY295" s="160"/>
      <c r="AZ295" s="160"/>
      <c r="BA295" s="160"/>
      <c r="BB295" s="160"/>
      <c r="BC295" s="160"/>
      <c r="BD295" s="160"/>
      <c r="BE295" s="160"/>
      <c r="BF295" s="160"/>
      <c r="BG295" s="160"/>
      <c r="BH295" s="160"/>
      <c r="BI295" s="160"/>
      <c r="BJ295" s="160"/>
      <c r="BK295" s="160"/>
      <c r="BL295" s="160"/>
      <c r="BM295" s="160"/>
      <c r="BN295" s="160"/>
      <c r="BO295" s="160"/>
      <c r="BP295" s="160"/>
      <c r="BQ295" s="160"/>
      <c r="BR295" s="160"/>
      <c r="BS295" s="160"/>
      <c r="BT295" s="160"/>
      <c r="BU295" s="160"/>
      <c r="BV295" s="160"/>
      <c r="BW295" s="160"/>
      <c r="BX295" s="160"/>
      <c r="BY295" s="160"/>
      <c r="BZ295" s="160"/>
      <c r="CA295" s="160"/>
      <c r="CB295" s="160"/>
      <c r="CC295" s="160"/>
      <c r="CD295" s="160"/>
      <c r="CE295" s="160"/>
      <c r="CF295" s="160"/>
      <c r="CG295" s="160"/>
      <c r="CH295" s="160"/>
      <c r="CI295" s="160"/>
      <c r="CJ295" s="160"/>
      <c r="CK295" s="160"/>
      <c r="CL295" s="160"/>
      <c r="CM295" s="160"/>
      <c r="CN295" s="160"/>
      <c r="CO295" s="160"/>
      <c r="CP295" s="160"/>
      <c r="CQ295" s="160"/>
      <c r="CR295" s="160"/>
      <c r="CS295" s="160"/>
      <c r="CT295" s="160"/>
      <c r="CU295" s="160"/>
      <c r="CV295" s="160"/>
      <c r="CW295" s="160"/>
      <c r="CX295" s="160"/>
      <c r="CY295" s="160"/>
      <c r="CZ295" s="160"/>
      <c r="DA295" s="160"/>
      <c r="DB295" s="160"/>
      <c r="DC295" s="160"/>
      <c r="DD295" s="160"/>
      <c r="DE295" s="160"/>
      <c r="DF295" s="160"/>
      <c r="DG295" s="160"/>
      <c r="DH295" s="160"/>
      <c r="DI295" s="160"/>
      <c r="DJ295" s="160"/>
      <c r="DK295" s="160"/>
      <c r="DL295" s="160"/>
      <c r="DM295" s="160"/>
      <c r="DN295" s="160"/>
      <c r="DO295" s="160"/>
      <c r="DP295" s="160"/>
      <c r="DQ295" s="160"/>
      <c r="DR295" s="160"/>
      <c r="DS295" s="160"/>
      <c r="DT295" s="160"/>
      <c r="DU295" s="160"/>
      <c r="DV295" s="160"/>
      <c r="DW295" s="160"/>
    </row>
    <row r="296" spans="1:127" x14ac:dyDescent="0.35">
      <c r="A296" s="160"/>
      <c r="B296" s="160"/>
      <c r="C296" s="160"/>
      <c r="D296" s="160"/>
      <c r="E296" s="160"/>
      <c r="F296" s="160"/>
      <c r="G296" s="160"/>
      <c r="H296" s="160"/>
      <c r="I296" s="160"/>
      <c r="J296" s="160"/>
      <c r="K296" s="160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  <c r="AA296" s="160"/>
      <c r="AB296" s="160"/>
      <c r="AC296" s="160"/>
      <c r="AD296" s="160"/>
      <c r="AE296" s="160"/>
      <c r="AF296" s="160"/>
      <c r="AG296" s="160"/>
      <c r="AH296" s="160"/>
      <c r="AI296" s="160"/>
      <c r="AJ296" s="160"/>
      <c r="AK296" s="160"/>
      <c r="AL296" s="160"/>
      <c r="AM296" s="160"/>
      <c r="AN296" s="160"/>
      <c r="AO296" s="160"/>
      <c r="AP296" s="160"/>
      <c r="AQ296" s="160"/>
      <c r="AR296" s="160"/>
      <c r="AS296" s="160"/>
      <c r="AT296" s="160"/>
      <c r="AU296" s="160"/>
      <c r="AV296" s="160"/>
      <c r="AW296" s="160"/>
      <c r="AX296" s="160"/>
      <c r="AY296" s="160"/>
      <c r="AZ296" s="160"/>
      <c r="BA296" s="160"/>
      <c r="BB296" s="160"/>
      <c r="BC296" s="160"/>
      <c r="BD296" s="160"/>
      <c r="BE296" s="160"/>
      <c r="BF296" s="160"/>
      <c r="BG296" s="160"/>
      <c r="BH296" s="160"/>
      <c r="BI296" s="160"/>
      <c r="BJ296" s="160"/>
      <c r="BK296" s="160"/>
      <c r="BL296" s="160"/>
      <c r="BM296" s="160"/>
      <c r="BN296" s="160"/>
      <c r="BO296" s="160"/>
      <c r="BP296" s="160"/>
      <c r="BQ296" s="160"/>
      <c r="BR296" s="160"/>
      <c r="BS296" s="160"/>
      <c r="BT296" s="160"/>
      <c r="BU296" s="160"/>
      <c r="BV296" s="160"/>
      <c r="BW296" s="160"/>
      <c r="BX296" s="160"/>
      <c r="BY296" s="160"/>
      <c r="BZ296" s="160"/>
      <c r="CA296" s="160"/>
      <c r="CB296" s="160"/>
      <c r="CC296" s="160"/>
      <c r="CD296" s="160"/>
      <c r="CE296" s="160"/>
      <c r="CF296" s="160"/>
      <c r="CG296" s="160"/>
      <c r="CH296" s="160"/>
      <c r="CI296" s="160"/>
      <c r="CJ296" s="160"/>
      <c r="CK296" s="160"/>
      <c r="CL296" s="160"/>
      <c r="CM296" s="160"/>
      <c r="CN296" s="160"/>
      <c r="CO296" s="160"/>
      <c r="CP296" s="160"/>
      <c r="CQ296" s="160"/>
      <c r="CR296" s="160"/>
      <c r="CS296" s="160"/>
      <c r="CT296" s="160"/>
      <c r="CU296" s="160"/>
      <c r="CV296" s="160"/>
      <c r="CW296" s="160"/>
      <c r="CX296" s="160"/>
      <c r="CY296" s="160"/>
      <c r="CZ296" s="160"/>
      <c r="DA296" s="160"/>
      <c r="DB296" s="160"/>
      <c r="DC296" s="160"/>
      <c r="DD296" s="160"/>
      <c r="DE296" s="160"/>
      <c r="DF296" s="160"/>
      <c r="DG296" s="160"/>
      <c r="DH296" s="160"/>
      <c r="DI296" s="160"/>
      <c r="DJ296" s="160"/>
      <c r="DK296" s="160"/>
      <c r="DL296" s="160"/>
      <c r="DM296" s="160"/>
      <c r="DN296" s="160"/>
      <c r="DO296" s="160"/>
      <c r="DP296" s="160"/>
      <c r="DQ296" s="160"/>
      <c r="DR296" s="160"/>
      <c r="DS296" s="160"/>
      <c r="DT296" s="160"/>
      <c r="DU296" s="160"/>
      <c r="DV296" s="160"/>
      <c r="DW296" s="160"/>
    </row>
    <row r="297" spans="1:127" x14ac:dyDescent="0.35">
      <c r="A297" s="160"/>
      <c r="B297" s="160"/>
      <c r="C297" s="160"/>
      <c r="D297" s="160"/>
      <c r="E297" s="160"/>
      <c r="F297" s="160"/>
      <c r="G297" s="160"/>
      <c r="H297" s="160"/>
      <c r="I297" s="160"/>
      <c r="J297" s="160"/>
      <c r="K297" s="160"/>
      <c r="L297" s="160"/>
      <c r="M297" s="160"/>
      <c r="N297" s="160"/>
      <c r="O297" s="160"/>
      <c r="P297" s="160"/>
      <c r="Q297" s="160"/>
      <c r="R297" s="160"/>
      <c r="S297" s="160"/>
      <c r="T297" s="160"/>
      <c r="U297" s="160"/>
      <c r="V297" s="160"/>
      <c r="W297" s="160"/>
      <c r="X297" s="160"/>
      <c r="Y297" s="160"/>
      <c r="Z297" s="160"/>
      <c r="AA297" s="160"/>
      <c r="AB297" s="160"/>
      <c r="AC297" s="160"/>
      <c r="AD297" s="160"/>
      <c r="AE297" s="160"/>
      <c r="AF297" s="160"/>
      <c r="AG297" s="160"/>
      <c r="AH297" s="160"/>
      <c r="AI297" s="160"/>
      <c r="AJ297" s="160"/>
      <c r="AK297" s="160"/>
      <c r="AL297" s="160"/>
      <c r="AM297" s="160"/>
      <c r="AN297" s="160"/>
      <c r="AO297" s="160"/>
      <c r="AP297" s="160"/>
      <c r="AQ297" s="160"/>
      <c r="AR297" s="160"/>
      <c r="AS297" s="160"/>
      <c r="AT297" s="160"/>
      <c r="AU297" s="160"/>
      <c r="AV297" s="160"/>
      <c r="AW297" s="160"/>
      <c r="AX297" s="160"/>
      <c r="AY297" s="160"/>
      <c r="AZ297" s="160"/>
      <c r="BA297" s="160"/>
      <c r="BB297" s="160"/>
      <c r="BC297" s="160"/>
      <c r="BD297" s="160"/>
      <c r="BE297" s="160"/>
      <c r="BF297" s="160"/>
      <c r="BG297" s="160"/>
      <c r="BH297" s="160"/>
      <c r="BI297" s="160"/>
      <c r="BJ297" s="160"/>
      <c r="BK297" s="160"/>
      <c r="BL297" s="160"/>
      <c r="BM297" s="160"/>
      <c r="BN297" s="160"/>
      <c r="BO297" s="160"/>
      <c r="BP297" s="160"/>
      <c r="BQ297" s="160"/>
      <c r="BR297" s="160"/>
      <c r="BS297" s="160"/>
      <c r="BT297" s="160"/>
      <c r="BU297" s="160"/>
      <c r="BV297" s="160"/>
      <c r="BW297" s="160"/>
      <c r="BX297" s="160"/>
      <c r="BY297" s="160"/>
      <c r="BZ297" s="160"/>
      <c r="CA297" s="160"/>
      <c r="CB297" s="160"/>
      <c r="CC297" s="160"/>
      <c r="CD297" s="160"/>
      <c r="CE297" s="160"/>
      <c r="CF297" s="160"/>
      <c r="CG297" s="160"/>
      <c r="CH297" s="160"/>
      <c r="CI297" s="160"/>
      <c r="CJ297" s="160"/>
      <c r="CK297" s="160"/>
      <c r="CL297" s="160"/>
      <c r="CM297" s="160"/>
      <c r="CN297" s="160"/>
      <c r="CO297" s="160"/>
      <c r="CP297" s="160"/>
      <c r="CQ297" s="160"/>
      <c r="CR297" s="160"/>
      <c r="CS297" s="160"/>
      <c r="CT297" s="160"/>
      <c r="CU297" s="160"/>
      <c r="CV297" s="160"/>
      <c r="CW297" s="160"/>
      <c r="CX297" s="160"/>
      <c r="CY297" s="160"/>
      <c r="CZ297" s="160"/>
      <c r="DA297" s="160"/>
      <c r="DB297" s="160"/>
      <c r="DC297" s="160"/>
      <c r="DD297" s="160"/>
      <c r="DE297" s="160"/>
      <c r="DF297" s="160"/>
      <c r="DG297" s="160"/>
      <c r="DH297" s="160"/>
      <c r="DI297" s="160"/>
      <c r="DJ297" s="160"/>
      <c r="DK297" s="160"/>
      <c r="DL297" s="160"/>
      <c r="DM297" s="160"/>
      <c r="DN297" s="160"/>
      <c r="DO297" s="160"/>
      <c r="DP297" s="160"/>
      <c r="DQ297" s="160"/>
      <c r="DR297" s="160"/>
      <c r="DS297" s="160"/>
      <c r="DT297" s="160"/>
      <c r="DU297" s="160"/>
      <c r="DV297" s="160"/>
      <c r="DW297" s="160"/>
    </row>
    <row r="298" spans="1:127" x14ac:dyDescent="0.35">
      <c r="A298" s="160"/>
      <c r="B298" s="160"/>
      <c r="C298" s="160"/>
      <c r="D298" s="160"/>
      <c r="E298" s="160"/>
      <c r="F298" s="160"/>
      <c r="G298" s="160"/>
      <c r="H298" s="160"/>
      <c r="I298" s="160"/>
      <c r="J298" s="160"/>
      <c r="K298" s="160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  <c r="AA298" s="160"/>
      <c r="AB298" s="160"/>
      <c r="AC298" s="160"/>
      <c r="AD298" s="160"/>
      <c r="AE298" s="160"/>
      <c r="AF298" s="160"/>
      <c r="AG298" s="160"/>
      <c r="AH298" s="160"/>
      <c r="AI298" s="160"/>
      <c r="AJ298" s="160"/>
      <c r="AK298" s="160"/>
      <c r="AL298" s="160"/>
      <c r="AM298" s="160"/>
      <c r="AN298" s="160"/>
      <c r="AO298" s="160"/>
      <c r="AP298" s="160"/>
      <c r="AQ298" s="160"/>
      <c r="AR298" s="160"/>
      <c r="AS298" s="160"/>
      <c r="AT298" s="160"/>
      <c r="AU298" s="160"/>
      <c r="AV298" s="160"/>
      <c r="AW298" s="160"/>
      <c r="AX298" s="160"/>
      <c r="AY298" s="160"/>
      <c r="AZ298" s="160"/>
      <c r="BA298" s="160"/>
      <c r="BB298" s="160"/>
      <c r="BC298" s="160"/>
      <c r="BD298" s="160"/>
      <c r="BE298" s="160"/>
      <c r="BF298" s="160"/>
      <c r="BG298" s="160"/>
      <c r="BH298" s="160"/>
      <c r="BI298" s="160"/>
      <c r="BJ298" s="160"/>
      <c r="BK298" s="160"/>
      <c r="BL298" s="160"/>
      <c r="BM298" s="160"/>
      <c r="BN298" s="160"/>
      <c r="BO298" s="160"/>
      <c r="BP298" s="160"/>
      <c r="BQ298" s="160"/>
      <c r="BR298" s="160"/>
      <c r="BS298" s="160"/>
      <c r="BT298" s="160"/>
      <c r="BU298" s="160"/>
      <c r="BV298" s="160"/>
      <c r="BW298" s="160"/>
      <c r="BX298" s="160"/>
      <c r="BY298" s="160"/>
      <c r="BZ298" s="160"/>
      <c r="CA298" s="160"/>
      <c r="CB298" s="160"/>
      <c r="CC298" s="160"/>
      <c r="CD298" s="160"/>
      <c r="CE298" s="160"/>
      <c r="CF298" s="160"/>
      <c r="CG298" s="160"/>
      <c r="CH298" s="160"/>
      <c r="CI298" s="160"/>
      <c r="CJ298" s="160"/>
      <c r="CK298" s="160"/>
      <c r="CL298" s="160"/>
      <c r="CM298" s="160"/>
      <c r="CN298" s="160"/>
      <c r="CO298" s="160"/>
      <c r="CP298" s="160"/>
      <c r="CQ298" s="160"/>
      <c r="CR298" s="160"/>
      <c r="CS298" s="160"/>
      <c r="CT298" s="160"/>
      <c r="CU298" s="160"/>
      <c r="CV298" s="160"/>
      <c r="CW298" s="160"/>
      <c r="CX298" s="160"/>
      <c r="CY298" s="160"/>
      <c r="CZ298" s="160"/>
      <c r="DA298" s="160"/>
      <c r="DB298" s="160"/>
      <c r="DC298" s="160"/>
      <c r="DD298" s="160"/>
      <c r="DE298" s="160"/>
      <c r="DF298" s="160"/>
      <c r="DG298" s="160"/>
      <c r="DH298" s="160"/>
      <c r="DI298" s="160"/>
      <c r="DJ298" s="160"/>
      <c r="DK298" s="160"/>
      <c r="DL298" s="160"/>
      <c r="DM298" s="160"/>
      <c r="DN298" s="160"/>
      <c r="DO298" s="160"/>
      <c r="DP298" s="160"/>
      <c r="DQ298" s="160"/>
      <c r="DR298" s="160"/>
      <c r="DS298" s="160"/>
      <c r="DT298" s="160"/>
      <c r="DU298" s="160"/>
      <c r="DV298" s="160"/>
      <c r="DW298" s="160"/>
    </row>
    <row r="299" spans="1:127" x14ac:dyDescent="0.35">
      <c r="A299" s="160"/>
      <c r="B299" s="160"/>
      <c r="C299" s="160"/>
      <c r="D299" s="160"/>
      <c r="E299" s="160"/>
      <c r="F299" s="160"/>
      <c r="G299" s="160"/>
      <c r="H299" s="160"/>
      <c r="I299" s="160"/>
      <c r="J299" s="160"/>
      <c r="K299" s="160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  <c r="AA299" s="160"/>
      <c r="AB299" s="160"/>
      <c r="AC299" s="160"/>
      <c r="AD299" s="160"/>
      <c r="AE299" s="160"/>
      <c r="AF299" s="160"/>
      <c r="AG299" s="160"/>
      <c r="AH299" s="160"/>
      <c r="AI299" s="160"/>
      <c r="AJ299" s="160"/>
      <c r="AK299" s="160"/>
      <c r="AL299" s="160"/>
      <c r="AM299" s="160"/>
      <c r="AN299" s="160"/>
      <c r="AO299" s="160"/>
      <c r="AP299" s="160"/>
      <c r="AQ299" s="160"/>
      <c r="AR299" s="160"/>
      <c r="AS299" s="160"/>
      <c r="AT299" s="160"/>
      <c r="AU299" s="160"/>
      <c r="AV299" s="160"/>
      <c r="AW299" s="160"/>
      <c r="AX299" s="160"/>
      <c r="AY299" s="160"/>
      <c r="AZ299" s="160"/>
      <c r="BA299" s="160"/>
      <c r="BB299" s="160"/>
      <c r="BC299" s="160"/>
      <c r="BD299" s="160"/>
      <c r="BE299" s="160"/>
      <c r="BF299" s="160"/>
      <c r="BG299" s="160"/>
      <c r="BH299" s="160"/>
      <c r="BI299" s="160"/>
      <c r="BJ299" s="160"/>
      <c r="BK299" s="160"/>
      <c r="BL299" s="160"/>
      <c r="BM299" s="160"/>
      <c r="BN299" s="160"/>
      <c r="BO299" s="160"/>
      <c r="BP299" s="160"/>
      <c r="BQ299" s="160"/>
      <c r="BR299" s="160"/>
      <c r="BS299" s="160"/>
      <c r="BT299" s="160"/>
      <c r="BU299" s="160"/>
      <c r="BV299" s="160"/>
      <c r="BW299" s="160"/>
      <c r="BX299" s="160"/>
      <c r="BY299" s="160"/>
      <c r="BZ299" s="160"/>
      <c r="CA299" s="160"/>
      <c r="CB299" s="160"/>
      <c r="CC299" s="160"/>
      <c r="CD299" s="160"/>
      <c r="CE299" s="160"/>
      <c r="CF299" s="160"/>
      <c r="CG299" s="160"/>
      <c r="CH299" s="160"/>
      <c r="CI299" s="160"/>
      <c r="CJ299" s="160"/>
      <c r="CK299" s="160"/>
      <c r="CL299" s="160"/>
      <c r="CM299" s="160"/>
      <c r="CN299" s="160"/>
      <c r="CO299" s="160"/>
      <c r="CP299" s="160"/>
      <c r="CQ299" s="160"/>
      <c r="CR299" s="160"/>
      <c r="CS299" s="160"/>
      <c r="CT299" s="160"/>
      <c r="CU299" s="160"/>
      <c r="CV299" s="160"/>
      <c r="CW299" s="160"/>
      <c r="CX299" s="160"/>
      <c r="CY299" s="160"/>
      <c r="CZ299" s="160"/>
      <c r="DA299" s="160"/>
      <c r="DB299" s="160"/>
      <c r="DC299" s="160"/>
      <c r="DD299" s="160"/>
      <c r="DE299" s="160"/>
      <c r="DF299" s="160"/>
      <c r="DG299" s="160"/>
      <c r="DH299" s="160"/>
      <c r="DI299" s="160"/>
      <c r="DJ299" s="160"/>
      <c r="DK299" s="160"/>
      <c r="DL299" s="160"/>
      <c r="DM299" s="160"/>
      <c r="DN299" s="160"/>
      <c r="DO299" s="160"/>
      <c r="DP299" s="160"/>
      <c r="DQ299" s="160"/>
      <c r="DR299" s="160"/>
      <c r="DS299" s="160"/>
      <c r="DT299" s="160"/>
      <c r="DU299" s="160"/>
      <c r="DV299" s="160"/>
      <c r="DW299" s="160"/>
    </row>
    <row r="300" spans="1:127" x14ac:dyDescent="0.35">
      <c r="A300" s="160"/>
      <c r="B300" s="160"/>
      <c r="C300" s="160"/>
      <c r="D300" s="160"/>
      <c r="E300" s="160"/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0"/>
      <c r="AB300" s="160"/>
      <c r="AC300" s="160"/>
      <c r="AD300" s="160"/>
      <c r="AE300" s="160"/>
      <c r="AF300" s="160"/>
      <c r="AG300" s="160"/>
      <c r="AH300" s="160"/>
      <c r="AI300" s="160"/>
      <c r="AJ300" s="160"/>
      <c r="AK300" s="160"/>
      <c r="AL300" s="160"/>
      <c r="AM300" s="160"/>
      <c r="AN300" s="160"/>
      <c r="AO300" s="160"/>
      <c r="AP300" s="160"/>
      <c r="AQ300" s="160"/>
      <c r="AR300" s="160"/>
      <c r="AS300" s="160"/>
      <c r="AT300" s="160"/>
      <c r="AU300" s="160"/>
      <c r="AV300" s="160"/>
      <c r="AW300" s="160"/>
      <c r="AX300" s="160"/>
      <c r="AY300" s="160"/>
      <c r="AZ300" s="160"/>
      <c r="BA300" s="160"/>
      <c r="BB300" s="160"/>
      <c r="BC300" s="160"/>
      <c r="BD300" s="160"/>
      <c r="BE300" s="160"/>
      <c r="BF300" s="160"/>
      <c r="BG300" s="160"/>
      <c r="BH300" s="160"/>
      <c r="BI300" s="160"/>
      <c r="BJ300" s="160"/>
      <c r="BK300" s="160"/>
      <c r="BL300" s="160"/>
      <c r="BM300" s="160"/>
      <c r="BN300" s="160"/>
      <c r="BO300" s="160"/>
      <c r="BP300" s="160"/>
      <c r="BQ300" s="160"/>
      <c r="BR300" s="160"/>
      <c r="BS300" s="160"/>
      <c r="BT300" s="160"/>
      <c r="BU300" s="160"/>
      <c r="BV300" s="160"/>
      <c r="BW300" s="160"/>
      <c r="BX300" s="160"/>
      <c r="BY300" s="160"/>
      <c r="BZ300" s="160"/>
      <c r="CA300" s="160"/>
      <c r="CB300" s="160"/>
      <c r="CC300" s="160"/>
      <c r="CD300" s="160"/>
      <c r="CE300" s="160"/>
      <c r="CF300" s="160"/>
      <c r="CG300" s="160"/>
      <c r="CH300" s="160"/>
      <c r="CI300" s="160"/>
      <c r="CJ300" s="160"/>
      <c r="CK300" s="160"/>
      <c r="CL300" s="160"/>
      <c r="CM300" s="160"/>
      <c r="CN300" s="160"/>
      <c r="CO300" s="160"/>
      <c r="CP300" s="160"/>
      <c r="CQ300" s="160"/>
      <c r="CR300" s="160"/>
      <c r="CS300" s="160"/>
      <c r="CT300" s="160"/>
      <c r="CU300" s="160"/>
      <c r="CV300" s="160"/>
      <c r="CW300" s="160"/>
      <c r="CX300" s="160"/>
      <c r="CY300" s="160"/>
      <c r="CZ300" s="160"/>
      <c r="DA300" s="160"/>
      <c r="DB300" s="160"/>
      <c r="DC300" s="160"/>
      <c r="DD300" s="160"/>
      <c r="DE300" s="160"/>
      <c r="DF300" s="160"/>
      <c r="DG300" s="160"/>
      <c r="DH300" s="160"/>
      <c r="DI300" s="160"/>
      <c r="DJ300" s="160"/>
      <c r="DK300" s="160"/>
      <c r="DL300" s="160"/>
      <c r="DM300" s="160"/>
      <c r="DN300" s="160"/>
      <c r="DO300" s="160"/>
      <c r="DP300" s="160"/>
      <c r="DQ300" s="160"/>
      <c r="DR300" s="160"/>
      <c r="DS300" s="160"/>
      <c r="DT300" s="160"/>
      <c r="DU300" s="160"/>
      <c r="DV300" s="160"/>
      <c r="DW300" s="160"/>
    </row>
    <row r="301" spans="1:127" x14ac:dyDescent="0.35">
      <c r="A301" s="160"/>
      <c r="B301" s="160"/>
      <c r="C301" s="160"/>
      <c r="D301" s="160"/>
      <c r="E301" s="160"/>
      <c r="F301" s="160"/>
      <c r="G301" s="160"/>
      <c r="H301" s="160"/>
      <c r="I301" s="160"/>
      <c r="J301" s="160"/>
      <c r="K301" s="160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60"/>
      <c r="AB301" s="160"/>
      <c r="AC301" s="160"/>
      <c r="AD301" s="160"/>
      <c r="AE301" s="160"/>
      <c r="AF301" s="160"/>
      <c r="AG301" s="160"/>
      <c r="AH301" s="160"/>
      <c r="AI301" s="160"/>
      <c r="AJ301" s="160"/>
      <c r="AK301" s="160"/>
      <c r="AL301" s="160"/>
      <c r="AM301" s="160"/>
      <c r="AN301" s="160"/>
      <c r="AO301" s="160"/>
      <c r="AP301" s="160"/>
      <c r="AQ301" s="160"/>
      <c r="AR301" s="160"/>
      <c r="AS301" s="160"/>
      <c r="AT301" s="160"/>
      <c r="AU301" s="160"/>
      <c r="AV301" s="160"/>
      <c r="AW301" s="160"/>
      <c r="AX301" s="160"/>
      <c r="AY301" s="160"/>
      <c r="AZ301" s="160"/>
      <c r="BA301" s="160"/>
      <c r="BB301" s="160"/>
      <c r="BC301" s="160"/>
      <c r="BD301" s="160"/>
      <c r="BE301" s="160"/>
      <c r="BF301" s="160"/>
      <c r="BG301" s="160"/>
      <c r="BH301" s="160"/>
      <c r="BI301" s="160"/>
      <c r="BJ301" s="160"/>
      <c r="BK301" s="160"/>
      <c r="BL301" s="160"/>
      <c r="BM301" s="160"/>
      <c r="BN301" s="160"/>
      <c r="BO301" s="160"/>
      <c r="BP301" s="160"/>
      <c r="BQ301" s="160"/>
      <c r="BR301" s="160"/>
      <c r="BS301" s="160"/>
      <c r="BT301" s="160"/>
      <c r="BU301" s="160"/>
      <c r="BV301" s="160"/>
      <c r="BW301" s="160"/>
      <c r="BX301" s="160"/>
      <c r="BY301" s="160"/>
      <c r="BZ301" s="160"/>
      <c r="CA301" s="160"/>
      <c r="CB301" s="160"/>
      <c r="CC301" s="160"/>
      <c r="CD301" s="160"/>
      <c r="CE301" s="160"/>
      <c r="CF301" s="160"/>
      <c r="CG301" s="160"/>
      <c r="CH301" s="160"/>
      <c r="CI301" s="160"/>
      <c r="CJ301" s="160"/>
      <c r="CK301" s="160"/>
      <c r="CL301" s="160"/>
      <c r="CM301" s="160"/>
      <c r="CN301" s="160"/>
      <c r="CO301" s="160"/>
      <c r="CP301" s="160"/>
      <c r="CQ301" s="160"/>
      <c r="CR301" s="160"/>
      <c r="CS301" s="160"/>
      <c r="CT301" s="160"/>
      <c r="CU301" s="160"/>
      <c r="CV301" s="160"/>
      <c r="CW301" s="160"/>
      <c r="CX301" s="160"/>
      <c r="CY301" s="160"/>
      <c r="CZ301" s="160"/>
      <c r="DA301" s="160"/>
      <c r="DB301" s="160"/>
      <c r="DC301" s="160"/>
      <c r="DD301" s="160"/>
      <c r="DE301" s="160"/>
      <c r="DF301" s="160"/>
      <c r="DG301" s="160"/>
      <c r="DH301" s="160"/>
      <c r="DI301" s="160"/>
      <c r="DJ301" s="160"/>
      <c r="DK301" s="160"/>
      <c r="DL301" s="160"/>
      <c r="DM301" s="160"/>
      <c r="DN301" s="160"/>
      <c r="DO301" s="160"/>
      <c r="DP301" s="160"/>
      <c r="DQ301" s="160"/>
      <c r="DR301" s="160"/>
      <c r="DS301" s="160"/>
      <c r="DT301" s="160"/>
      <c r="DU301" s="160"/>
      <c r="DV301" s="160"/>
      <c r="DW301" s="160"/>
    </row>
    <row r="302" spans="1:127" x14ac:dyDescent="0.35">
      <c r="A302" s="160"/>
      <c r="B302" s="160"/>
      <c r="C302" s="160"/>
      <c r="D302" s="160"/>
      <c r="E302" s="160"/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  <c r="AA302" s="160"/>
      <c r="AB302" s="160"/>
      <c r="AC302" s="160"/>
      <c r="AD302" s="160"/>
      <c r="AE302" s="160"/>
      <c r="AF302" s="160"/>
      <c r="AG302" s="160"/>
      <c r="AH302" s="160"/>
      <c r="AI302" s="160"/>
      <c r="AJ302" s="160"/>
      <c r="AK302" s="160"/>
      <c r="AL302" s="160"/>
      <c r="AM302" s="160"/>
      <c r="AN302" s="160"/>
      <c r="AO302" s="160"/>
      <c r="AP302" s="160"/>
      <c r="AQ302" s="160"/>
      <c r="AR302" s="160"/>
      <c r="AS302" s="160"/>
      <c r="AT302" s="160"/>
      <c r="AU302" s="160"/>
      <c r="AV302" s="160"/>
      <c r="AW302" s="160"/>
      <c r="AX302" s="160"/>
      <c r="AY302" s="160"/>
      <c r="AZ302" s="160"/>
      <c r="BA302" s="160"/>
      <c r="BB302" s="160"/>
      <c r="BC302" s="160"/>
      <c r="BD302" s="160"/>
      <c r="BE302" s="160"/>
      <c r="BF302" s="160"/>
      <c r="BG302" s="160"/>
      <c r="BH302" s="160"/>
      <c r="BI302" s="160"/>
      <c r="BJ302" s="160"/>
      <c r="BK302" s="160"/>
      <c r="BL302" s="160"/>
      <c r="BM302" s="160"/>
      <c r="BN302" s="160"/>
      <c r="BO302" s="160"/>
      <c r="BP302" s="160"/>
      <c r="BQ302" s="160"/>
      <c r="BR302" s="160"/>
      <c r="BS302" s="160"/>
      <c r="BT302" s="160"/>
      <c r="BU302" s="160"/>
      <c r="BV302" s="160"/>
      <c r="BW302" s="160"/>
      <c r="BX302" s="160"/>
      <c r="BY302" s="160"/>
      <c r="BZ302" s="160"/>
      <c r="CA302" s="160"/>
      <c r="CB302" s="160"/>
      <c r="CC302" s="160"/>
      <c r="CD302" s="160"/>
      <c r="CE302" s="160"/>
      <c r="CF302" s="160"/>
      <c r="CG302" s="160"/>
      <c r="CH302" s="160"/>
      <c r="CI302" s="160"/>
      <c r="CJ302" s="160"/>
      <c r="CK302" s="160"/>
      <c r="CL302" s="160"/>
      <c r="CM302" s="160"/>
      <c r="CN302" s="160"/>
      <c r="CO302" s="160"/>
      <c r="CP302" s="160"/>
      <c r="CQ302" s="160"/>
      <c r="CR302" s="160"/>
      <c r="CS302" s="160"/>
      <c r="CT302" s="160"/>
      <c r="CU302" s="160"/>
      <c r="CV302" s="160"/>
      <c r="CW302" s="160"/>
      <c r="CX302" s="160"/>
      <c r="CY302" s="160"/>
      <c r="CZ302" s="160"/>
      <c r="DA302" s="160"/>
      <c r="DB302" s="160"/>
      <c r="DC302" s="160"/>
      <c r="DD302" s="160"/>
      <c r="DE302" s="160"/>
      <c r="DF302" s="160"/>
      <c r="DG302" s="160"/>
      <c r="DH302" s="160"/>
      <c r="DI302" s="160"/>
      <c r="DJ302" s="160"/>
      <c r="DK302" s="160"/>
      <c r="DL302" s="160"/>
      <c r="DM302" s="160"/>
      <c r="DN302" s="160"/>
      <c r="DO302" s="160"/>
      <c r="DP302" s="160"/>
      <c r="DQ302" s="160"/>
      <c r="DR302" s="160"/>
      <c r="DS302" s="160"/>
      <c r="DT302" s="160"/>
      <c r="DU302" s="160"/>
      <c r="DV302" s="160"/>
      <c r="DW302" s="160"/>
    </row>
    <row r="303" spans="1:127" x14ac:dyDescent="0.35">
      <c r="A303" s="160"/>
      <c r="B303" s="160"/>
      <c r="C303" s="160"/>
      <c r="D303" s="160"/>
      <c r="E303" s="160"/>
      <c r="F303" s="160"/>
      <c r="G303" s="160"/>
      <c r="H303" s="160"/>
      <c r="I303" s="160"/>
      <c r="J303" s="160"/>
      <c r="K303" s="160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  <c r="AA303" s="160"/>
      <c r="AB303" s="160"/>
      <c r="AC303" s="160"/>
      <c r="AD303" s="160"/>
      <c r="AE303" s="160"/>
      <c r="AF303" s="160"/>
      <c r="AG303" s="160"/>
      <c r="AH303" s="160"/>
      <c r="AI303" s="160"/>
      <c r="AJ303" s="160"/>
      <c r="AK303" s="160"/>
      <c r="AL303" s="160"/>
      <c r="AM303" s="160"/>
      <c r="AN303" s="160"/>
      <c r="AO303" s="160"/>
      <c r="AP303" s="160"/>
      <c r="AQ303" s="160"/>
      <c r="AR303" s="160"/>
      <c r="AS303" s="160"/>
      <c r="AT303" s="160"/>
      <c r="AU303" s="160"/>
      <c r="AV303" s="160"/>
      <c r="AW303" s="160"/>
      <c r="AX303" s="160"/>
      <c r="AY303" s="160"/>
      <c r="AZ303" s="160"/>
      <c r="BA303" s="160"/>
      <c r="BB303" s="160"/>
      <c r="BC303" s="160"/>
      <c r="BD303" s="160"/>
      <c r="BE303" s="160"/>
      <c r="BF303" s="160"/>
      <c r="BG303" s="160"/>
      <c r="BH303" s="160"/>
      <c r="BI303" s="160"/>
      <c r="BJ303" s="160"/>
      <c r="BK303" s="160"/>
      <c r="BL303" s="160"/>
      <c r="BM303" s="160"/>
      <c r="BN303" s="160"/>
      <c r="BO303" s="160"/>
      <c r="BP303" s="160"/>
      <c r="BQ303" s="160"/>
      <c r="BR303" s="160"/>
      <c r="BS303" s="160"/>
      <c r="BT303" s="160"/>
      <c r="BU303" s="160"/>
      <c r="BV303" s="160"/>
      <c r="BW303" s="160"/>
      <c r="BX303" s="160"/>
      <c r="BY303" s="160"/>
      <c r="BZ303" s="160"/>
      <c r="CA303" s="160"/>
      <c r="CB303" s="160"/>
      <c r="CC303" s="160"/>
      <c r="CD303" s="160"/>
      <c r="CE303" s="160"/>
      <c r="CF303" s="160"/>
      <c r="CG303" s="160"/>
      <c r="CH303" s="160"/>
      <c r="CI303" s="160"/>
      <c r="CJ303" s="160"/>
      <c r="CK303" s="160"/>
      <c r="CL303" s="160"/>
      <c r="CM303" s="160"/>
      <c r="CN303" s="160"/>
      <c r="CO303" s="160"/>
      <c r="CP303" s="160"/>
      <c r="CQ303" s="160"/>
      <c r="CR303" s="160"/>
      <c r="CS303" s="160"/>
      <c r="CT303" s="160"/>
      <c r="CU303" s="160"/>
      <c r="CV303" s="160"/>
      <c r="CW303" s="160"/>
      <c r="CX303" s="160"/>
      <c r="CY303" s="160"/>
      <c r="CZ303" s="160"/>
      <c r="DA303" s="160"/>
      <c r="DB303" s="160"/>
      <c r="DC303" s="160"/>
      <c r="DD303" s="160"/>
      <c r="DE303" s="160"/>
      <c r="DF303" s="160"/>
      <c r="DG303" s="160"/>
      <c r="DH303" s="160"/>
      <c r="DI303" s="160"/>
      <c r="DJ303" s="160"/>
      <c r="DK303" s="160"/>
      <c r="DL303" s="160"/>
      <c r="DM303" s="160"/>
      <c r="DN303" s="160"/>
      <c r="DO303" s="160"/>
      <c r="DP303" s="160"/>
      <c r="DQ303" s="160"/>
      <c r="DR303" s="160"/>
      <c r="DS303" s="160"/>
      <c r="DT303" s="160"/>
      <c r="DU303" s="160"/>
      <c r="DV303" s="160"/>
      <c r="DW303" s="160"/>
    </row>
    <row r="304" spans="1:127" x14ac:dyDescent="0.35">
      <c r="A304" s="160"/>
      <c r="B304" s="160"/>
      <c r="C304" s="160"/>
      <c r="D304" s="160"/>
      <c r="E304" s="160"/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0"/>
      <c r="AB304" s="160"/>
      <c r="AC304" s="160"/>
      <c r="AD304" s="160"/>
      <c r="AE304" s="160"/>
      <c r="AF304" s="160"/>
      <c r="AG304" s="160"/>
      <c r="AH304" s="160"/>
      <c r="AI304" s="160"/>
      <c r="AJ304" s="160"/>
      <c r="AK304" s="160"/>
      <c r="AL304" s="160"/>
      <c r="AM304" s="160"/>
      <c r="AN304" s="160"/>
      <c r="AO304" s="160"/>
      <c r="AP304" s="160"/>
      <c r="AQ304" s="160"/>
      <c r="AR304" s="160"/>
      <c r="AS304" s="160"/>
      <c r="AT304" s="160"/>
      <c r="AU304" s="160"/>
      <c r="AV304" s="160"/>
      <c r="AW304" s="160"/>
      <c r="AX304" s="160"/>
      <c r="AY304" s="160"/>
      <c r="AZ304" s="160"/>
      <c r="BA304" s="160"/>
      <c r="BB304" s="160"/>
      <c r="BC304" s="160"/>
      <c r="BD304" s="160"/>
      <c r="BE304" s="160"/>
      <c r="BF304" s="160"/>
      <c r="BG304" s="160"/>
      <c r="BH304" s="160"/>
      <c r="BI304" s="160"/>
      <c r="BJ304" s="160"/>
      <c r="BK304" s="160"/>
      <c r="BL304" s="160"/>
      <c r="BM304" s="160"/>
      <c r="BN304" s="160"/>
      <c r="BO304" s="160"/>
      <c r="BP304" s="160"/>
      <c r="BQ304" s="160"/>
      <c r="BR304" s="160"/>
      <c r="BS304" s="160"/>
      <c r="BT304" s="160"/>
      <c r="BU304" s="160"/>
      <c r="BV304" s="160"/>
      <c r="BW304" s="160"/>
      <c r="BX304" s="160"/>
      <c r="BY304" s="160"/>
      <c r="BZ304" s="160"/>
      <c r="CA304" s="160"/>
      <c r="CB304" s="160"/>
      <c r="CC304" s="160"/>
      <c r="CD304" s="160"/>
      <c r="CE304" s="160"/>
      <c r="CF304" s="160"/>
      <c r="CG304" s="160"/>
      <c r="CH304" s="160"/>
      <c r="CI304" s="160"/>
      <c r="CJ304" s="160"/>
      <c r="CK304" s="160"/>
      <c r="CL304" s="160"/>
      <c r="CM304" s="160"/>
      <c r="CN304" s="160"/>
      <c r="CO304" s="160"/>
      <c r="CP304" s="160"/>
      <c r="CQ304" s="160"/>
      <c r="CR304" s="160"/>
      <c r="CS304" s="160"/>
      <c r="CT304" s="160"/>
      <c r="CU304" s="160"/>
      <c r="CV304" s="160"/>
      <c r="CW304" s="160"/>
      <c r="CX304" s="160"/>
      <c r="CY304" s="160"/>
      <c r="CZ304" s="160"/>
      <c r="DA304" s="160"/>
      <c r="DB304" s="160"/>
      <c r="DC304" s="160"/>
      <c r="DD304" s="160"/>
      <c r="DE304" s="160"/>
      <c r="DF304" s="160"/>
      <c r="DG304" s="160"/>
      <c r="DH304" s="160"/>
      <c r="DI304" s="160"/>
      <c r="DJ304" s="160"/>
      <c r="DK304" s="160"/>
      <c r="DL304" s="160"/>
      <c r="DM304" s="160"/>
      <c r="DN304" s="160"/>
      <c r="DO304" s="160"/>
      <c r="DP304" s="160"/>
      <c r="DQ304" s="160"/>
      <c r="DR304" s="160"/>
      <c r="DS304" s="160"/>
      <c r="DT304" s="160"/>
      <c r="DU304" s="160"/>
      <c r="DV304" s="160"/>
      <c r="DW304" s="160"/>
    </row>
    <row r="305" spans="1:127" x14ac:dyDescent="0.35">
      <c r="A305" s="160"/>
      <c r="B305" s="160"/>
      <c r="C305" s="160"/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  <c r="AC305" s="160"/>
      <c r="AD305" s="160"/>
      <c r="AE305" s="160"/>
      <c r="AF305" s="160"/>
      <c r="AG305" s="160"/>
      <c r="AH305" s="160"/>
      <c r="AI305" s="160"/>
      <c r="AJ305" s="160"/>
      <c r="AK305" s="160"/>
      <c r="AL305" s="160"/>
      <c r="AM305" s="160"/>
      <c r="AN305" s="160"/>
      <c r="AO305" s="160"/>
      <c r="AP305" s="160"/>
      <c r="AQ305" s="160"/>
      <c r="AR305" s="160"/>
      <c r="AS305" s="160"/>
      <c r="AT305" s="160"/>
      <c r="AU305" s="160"/>
      <c r="AV305" s="160"/>
      <c r="AW305" s="160"/>
      <c r="AX305" s="160"/>
      <c r="AY305" s="160"/>
      <c r="AZ305" s="160"/>
      <c r="BA305" s="160"/>
      <c r="BB305" s="160"/>
      <c r="BC305" s="160"/>
      <c r="BD305" s="160"/>
      <c r="BE305" s="160"/>
      <c r="BF305" s="160"/>
      <c r="BG305" s="160"/>
      <c r="BH305" s="160"/>
      <c r="BI305" s="160"/>
      <c r="BJ305" s="160"/>
      <c r="BK305" s="160"/>
      <c r="BL305" s="160"/>
      <c r="BM305" s="160"/>
      <c r="BN305" s="160"/>
      <c r="BO305" s="160"/>
      <c r="BP305" s="160"/>
      <c r="BQ305" s="160"/>
      <c r="BR305" s="160"/>
      <c r="BS305" s="160"/>
      <c r="BT305" s="160"/>
      <c r="BU305" s="160"/>
      <c r="BV305" s="160"/>
      <c r="BW305" s="160"/>
      <c r="BX305" s="160"/>
      <c r="BY305" s="160"/>
      <c r="BZ305" s="160"/>
      <c r="CA305" s="160"/>
      <c r="CB305" s="160"/>
      <c r="CC305" s="160"/>
      <c r="CD305" s="160"/>
      <c r="CE305" s="160"/>
      <c r="CF305" s="160"/>
      <c r="CG305" s="160"/>
      <c r="CH305" s="160"/>
      <c r="CI305" s="160"/>
      <c r="CJ305" s="160"/>
      <c r="CK305" s="160"/>
      <c r="CL305" s="160"/>
      <c r="CM305" s="160"/>
      <c r="CN305" s="160"/>
      <c r="CO305" s="160"/>
      <c r="CP305" s="160"/>
      <c r="CQ305" s="160"/>
      <c r="CR305" s="160"/>
      <c r="CS305" s="160"/>
      <c r="CT305" s="160"/>
      <c r="CU305" s="160"/>
      <c r="CV305" s="160"/>
      <c r="CW305" s="160"/>
      <c r="CX305" s="160"/>
      <c r="CY305" s="160"/>
      <c r="CZ305" s="160"/>
      <c r="DA305" s="160"/>
      <c r="DB305" s="160"/>
      <c r="DC305" s="160"/>
      <c r="DD305" s="160"/>
      <c r="DE305" s="160"/>
      <c r="DF305" s="160"/>
      <c r="DG305" s="160"/>
      <c r="DH305" s="160"/>
      <c r="DI305" s="160"/>
      <c r="DJ305" s="160"/>
      <c r="DK305" s="160"/>
      <c r="DL305" s="160"/>
      <c r="DM305" s="160"/>
      <c r="DN305" s="160"/>
      <c r="DO305" s="160"/>
      <c r="DP305" s="160"/>
      <c r="DQ305" s="160"/>
      <c r="DR305" s="160"/>
      <c r="DS305" s="160"/>
      <c r="DT305" s="160"/>
      <c r="DU305" s="160"/>
      <c r="DV305" s="160"/>
      <c r="DW305" s="160"/>
    </row>
    <row r="306" spans="1:127" x14ac:dyDescent="0.35">
      <c r="A306" s="160"/>
      <c r="B306" s="160"/>
      <c r="C306" s="160"/>
      <c r="D306" s="160"/>
      <c r="E306" s="160"/>
      <c r="F306" s="160"/>
      <c r="G306" s="160"/>
      <c r="H306" s="160"/>
      <c r="I306" s="160"/>
      <c r="J306" s="160"/>
      <c r="K306" s="160"/>
      <c r="L306" s="160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60"/>
      <c r="Z306" s="160"/>
      <c r="AA306" s="160"/>
      <c r="AB306" s="160"/>
      <c r="AC306" s="160"/>
      <c r="AD306" s="160"/>
      <c r="AE306" s="160"/>
      <c r="AF306" s="160"/>
      <c r="AG306" s="160"/>
      <c r="AH306" s="160"/>
      <c r="AI306" s="160"/>
      <c r="AJ306" s="160"/>
      <c r="AK306" s="160"/>
      <c r="AL306" s="160"/>
      <c r="AM306" s="160"/>
      <c r="AN306" s="160"/>
      <c r="AO306" s="160"/>
      <c r="AP306" s="160"/>
      <c r="AQ306" s="160"/>
      <c r="AR306" s="160"/>
      <c r="AS306" s="160"/>
      <c r="AT306" s="160"/>
      <c r="AU306" s="160"/>
      <c r="AV306" s="160"/>
      <c r="AW306" s="160"/>
      <c r="AX306" s="160"/>
      <c r="AY306" s="160"/>
      <c r="AZ306" s="160"/>
      <c r="BA306" s="160"/>
      <c r="BB306" s="160"/>
      <c r="BC306" s="160"/>
      <c r="BD306" s="160"/>
      <c r="BE306" s="160"/>
      <c r="BF306" s="160"/>
      <c r="BG306" s="160"/>
      <c r="BH306" s="160"/>
      <c r="BI306" s="160"/>
      <c r="BJ306" s="160"/>
      <c r="BK306" s="160"/>
      <c r="BL306" s="160"/>
      <c r="BM306" s="160"/>
      <c r="BN306" s="160"/>
      <c r="BO306" s="160"/>
      <c r="BP306" s="160"/>
      <c r="BQ306" s="160"/>
      <c r="BR306" s="160"/>
      <c r="BS306" s="160"/>
      <c r="BT306" s="160"/>
      <c r="BU306" s="160"/>
      <c r="BV306" s="160"/>
      <c r="BW306" s="160"/>
      <c r="BX306" s="160"/>
      <c r="BY306" s="160"/>
      <c r="BZ306" s="160"/>
      <c r="CA306" s="160"/>
      <c r="CB306" s="160"/>
      <c r="CC306" s="160"/>
      <c r="CD306" s="160"/>
      <c r="CE306" s="160"/>
      <c r="CF306" s="160"/>
      <c r="CG306" s="160"/>
      <c r="CH306" s="160"/>
      <c r="CI306" s="160"/>
      <c r="CJ306" s="160"/>
      <c r="CK306" s="160"/>
      <c r="CL306" s="160"/>
      <c r="CM306" s="160"/>
      <c r="CN306" s="160"/>
      <c r="CO306" s="160"/>
      <c r="CP306" s="160"/>
      <c r="CQ306" s="160"/>
      <c r="CR306" s="160"/>
      <c r="CS306" s="160"/>
      <c r="CT306" s="160"/>
      <c r="CU306" s="160"/>
      <c r="CV306" s="160"/>
      <c r="CW306" s="160"/>
      <c r="CX306" s="160"/>
      <c r="CY306" s="160"/>
      <c r="CZ306" s="160"/>
      <c r="DA306" s="160"/>
      <c r="DB306" s="160"/>
      <c r="DC306" s="160"/>
      <c r="DD306" s="160"/>
      <c r="DE306" s="160"/>
      <c r="DF306" s="160"/>
      <c r="DG306" s="160"/>
      <c r="DH306" s="160"/>
      <c r="DI306" s="160"/>
      <c r="DJ306" s="160"/>
      <c r="DK306" s="160"/>
      <c r="DL306" s="160"/>
      <c r="DM306" s="160"/>
      <c r="DN306" s="160"/>
      <c r="DO306" s="160"/>
      <c r="DP306" s="160"/>
      <c r="DQ306" s="160"/>
      <c r="DR306" s="160"/>
      <c r="DS306" s="160"/>
      <c r="DT306" s="160"/>
      <c r="DU306" s="160"/>
      <c r="DV306" s="160"/>
      <c r="DW306" s="160"/>
    </row>
    <row r="307" spans="1:127" x14ac:dyDescent="0.35">
      <c r="A307" s="160"/>
      <c r="B307" s="160"/>
      <c r="C307" s="160"/>
      <c r="D307" s="160"/>
      <c r="E307" s="160"/>
      <c r="F307" s="160"/>
      <c r="G307" s="160"/>
      <c r="H307" s="160"/>
      <c r="I307" s="160"/>
      <c r="J307" s="160"/>
      <c r="K307" s="160"/>
      <c r="L307" s="160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  <c r="AA307" s="160"/>
      <c r="AB307" s="160"/>
      <c r="AC307" s="160"/>
      <c r="AD307" s="160"/>
      <c r="AE307" s="160"/>
      <c r="AF307" s="160"/>
      <c r="AG307" s="160"/>
      <c r="AH307" s="160"/>
      <c r="AI307" s="160"/>
      <c r="AJ307" s="160"/>
      <c r="AK307" s="160"/>
      <c r="AL307" s="160"/>
      <c r="AM307" s="160"/>
      <c r="AN307" s="160"/>
      <c r="AO307" s="160"/>
      <c r="AP307" s="160"/>
      <c r="AQ307" s="160"/>
      <c r="AR307" s="160"/>
      <c r="AS307" s="160"/>
      <c r="AT307" s="160"/>
      <c r="AU307" s="160"/>
      <c r="AV307" s="160"/>
      <c r="AW307" s="160"/>
      <c r="AX307" s="160"/>
      <c r="AY307" s="160"/>
      <c r="AZ307" s="160"/>
      <c r="BA307" s="160"/>
      <c r="BB307" s="160"/>
      <c r="BC307" s="160"/>
      <c r="BD307" s="160"/>
      <c r="BE307" s="160"/>
      <c r="BF307" s="160"/>
      <c r="BG307" s="160"/>
      <c r="BH307" s="160"/>
      <c r="BI307" s="160"/>
      <c r="BJ307" s="160"/>
      <c r="BK307" s="160"/>
      <c r="BL307" s="160"/>
      <c r="BM307" s="160"/>
      <c r="BN307" s="160"/>
      <c r="BO307" s="160"/>
      <c r="BP307" s="160"/>
      <c r="BQ307" s="160"/>
      <c r="BR307" s="160"/>
      <c r="BS307" s="160"/>
      <c r="BT307" s="160"/>
      <c r="BU307" s="160"/>
      <c r="BV307" s="160"/>
      <c r="BW307" s="160"/>
      <c r="BX307" s="160"/>
      <c r="BY307" s="160"/>
      <c r="BZ307" s="160"/>
      <c r="CA307" s="160"/>
      <c r="CB307" s="160"/>
      <c r="CC307" s="160"/>
      <c r="CD307" s="160"/>
      <c r="CE307" s="160"/>
      <c r="CF307" s="160"/>
      <c r="CG307" s="160"/>
      <c r="CH307" s="160"/>
      <c r="CI307" s="160"/>
      <c r="CJ307" s="160"/>
      <c r="CK307" s="160"/>
      <c r="CL307" s="160"/>
      <c r="CM307" s="160"/>
      <c r="CN307" s="160"/>
      <c r="CO307" s="160"/>
      <c r="CP307" s="160"/>
      <c r="CQ307" s="160"/>
      <c r="CR307" s="160"/>
      <c r="CS307" s="160"/>
      <c r="CT307" s="160"/>
      <c r="CU307" s="160"/>
      <c r="CV307" s="160"/>
      <c r="CW307" s="160"/>
      <c r="CX307" s="160"/>
      <c r="CY307" s="160"/>
      <c r="CZ307" s="160"/>
      <c r="DA307" s="160"/>
      <c r="DB307" s="160"/>
      <c r="DC307" s="160"/>
      <c r="DD307" s="160"/>
      <c r="DE307" s="160"/>
      <c r="DF307" s="160"/>
      <c r="DG307" s="160"/>
      <c r="DH307" s="160"/>
      <c r="DI307" s="160"/>
      <c r="DJ307" s="160"/>
      <c r="DK307" s="160"/>
      <c r="DL307" s="160"/>
      <c r="DM307" s="160"/>
      <c r="DN307" s="160"/>
      <c r="DO307" s="160"/>
      <c r="DP307" s="160"/>
      <c r="DQ307" s="160"/>
      <c r="DR307" s="160"/>
      <c r="DS307" s="160"/>
      <c r="DT307" s="160"/>
      <c r="DU307" s="160"/>
      <c r="DV307" s="160"/>
      <c r="DW307" s="160"/>
    </row>
    <row r="308" spans="1:127" x14ac:dyDescent="0.35">
      <c r="A308" s="160"/>
      <c r="B308" s="160"/>
      <c r="C308" s="160"/>
      <c r="D308" s="160"/>
      <c r="E308" s="160"/>
      <c r="F308" s="160"/>
      <c r="G308" s="160"/>
      <c r="H308" s="160"/>
      <c r="I308" s="160"/>
      <c r="J308" s="160"/>
      <c r="K308" s="160"/>
      <c r="L308" s="160"/>
      <c r="M308" s="160"/>
      <c r="N308" s="160"/>
      <c r="O308" s="160"/>
      <c r="P308" s="160"/>
      <c r="Q308" s="160"/>
      <c r="R308" s="160"/>
      <c r="S308" s="160"/>
      <c r="T308" s="160"/>
      <c r="U308" s="160"/>
      <c r="V308" s="160"/>
      <c r="W308" s="160"/>
      <c r="X308" s="160"/>
      <c r="Y308" s="160"/>
      <c r="Z308" s="160"/>
      <c r="AA308" s="160"/>
      <c r="AB308" s="160"/>
      <c r="AC308" s="160"/>
      <c r="AD308" s="160"/>
      <c r="AE308" s="160"/>
      <c r="AF308" s="160"/>
      <c r="AG308" s="160"/>
      <c r="AH308" s="160"/>
      <c r="AI308" s="160"/>
      <c r="AJ308" s="160"/>
      <c r="AK308" s="160"/>
      <c r="AL308" s="160"/>
      <c r="AM308" s="160"/>
      <c r="AN308" s="160"/>
      <c r="AO308" s="160"/>
      <c r="AP308" s="160"/>
      <c r="AQ308" s="160"/>
      <c r="AR308" s="160"/>
      <c r="AS308" s="160"/>
      <c r="AT308" s="160"/>
      <c r="AU308" s="160"/>
      <c r="AV308" s="160"/>
      <c r="AW308" s="160"/>
      <c r="AX308" s="160"/>
      <c r="AY308" s="160"/>
      <c r="AZ308" s="160"/>
      <c r="BA308" s="160"/>
      <c r="BB308" s="160"/>
      <c r="BC308" s="160"/>
      <c r="BD308" s="160"/>
      <c r="BE308" s="160"/>
      <c r="BF308" s="160"/>
      <c r="BG308" s="160"/>
      <c r="BH308" s="160"/>
      <c r="BI308" s="160"/>
      <c r="BJ308" s="160"/>
      <c r="BK308" s="160"/>
      <c r="BL308" s="160"/>
      <c r="BM308" s="160"/>
      <c r="BN308" s="160"/>
      <c r="BO308" s="160"/>
      <c r="BP308" s="160"/>
      <c r="BQ308" s="160"/>
      <c r="BR308" s="160"/>
      <c r="BS308" s="160"/>
      <c r="BT308" s="160"/>
      <c r="BU308" s="160"/>
      <c r="BV308" s="160"/>
      <c r="BW308" s="160"/>
      <c r="BX308" s="160"/>
      <c r="BY308" s="160"/>
      <c r="BZ308" s="160"/>
      <c r="CA308" s="160"/>
      <c r="CB308" s="160"/>
      <c r="CC308" s="160"/>
      <c r="CD308" s="160"/>
      <c r="CE308" s="160"/>
      <c r="CF308" s="160"/>
      <c r="CG308" s="160"/>
      <c r="CH308" s="160"/>
      <c r="CI308" s="160"/>
      <c r="CJ308" s="160"/>
      <c r="CK308" s="160"/>
      <c r="CL308" s="160"/>
      <c r="CM308" s="160"/>
      <c r="CN308" s="160"/>
      <c r="CO308" s="160"/>
      <c r="CP308" s="160"/>
      <c r="CQ308" s="160"/>
      <c r="CR308" s="160"/>
      <c r="CS308" s="160"/>
      <c r="CT308" s="160"/>
      <c r="CU308" s="160"/>
      <c r="CV308" s="160"/>
      <c r="CW308" s="160"/>
      <c r="CX308" s="160"/>
      <c r="CY308" s="160"/>
      <c r="CZ308" s="160"/>
      <c r="DA308" s="160"/>
      <c r="DB308" s="160"/>
      <c r="DC308" s="160"/>
      <c r="DD308" s="160"/>
      <c r="DE308" s="160"/>
      <c r="DF308" s="160"/>
      <c r="DG308" s="160"/>
      <c r="DH308" s="160"/>
      <c r="DI308" s="160"/>
      <c r="DJ308" s="160"/>
      <c r="DK308" s="160"/>
      <c r="DL308" s="160"/>
      <c r="DM308" s="160"/>
      <c r="DN308" s="160"/>
      <c r="DO308" s="160"/>
      <c r="DP308" s="160"/>
      <c r="DQ308" s="160"/>
      <c r="DR308" s="160"/>
      <c r="DS308" s="160"/>
      <c r="DT308" s="160"/>
      <c r="DU308" s="160"/>
      <c r="DV308" s="160"/>
      <c r="DW308" s="160"/>
    </row>
    <row r="309" spans="1:127" x14ac:dyDescent="0.35">
      <c r="A309" s="160"/>
      <c r="B309" s="160"/>
      <c r="C309" s="160"/>
      <c r="D309" s="160"/>
      <c r="E309" s="160"/>
      <c r="F309" s="160"/>
      <c r="G309" s="160"/>
      <c r="H309" s="160"/>
      <c r="I309" s="160"/>
      <c r="J309" s="160"/>
      <c r="K309" s="160"/>
      <c r="L309" s="160"/>
      <c r="M309" s="160"/>
      <c r="N309" s="160"/>
      <c r="O309" s="160"/>
      <c r="P309" s="160"/>
      <c r="Q309" s="160"/>
      <c r="R309" s="160"/>
      <c r="S309" s="160"/>
      <c r="T309" s="160"/>
      <c r="U309" s="160"/>
      <c r="V309" s="160"/>
      <c r="W309" s="160"/>
      <c r="X309" s="160"/>
      <c r="Y309" s="160"/>
      <c r="Z309" s="160"/>
      <c r="AA309" s="160"/>
      <c r="AB309" s="160"/>
      <c r="AC309" s="160"/>
      <c r="AD309" s="160"/>
      <c r="AE309" s="160"/>
      <c r="AF309" s="160"/>
      <c r="AG309" s="160"/>
      <c r="AH309" s="160"/>
      <c r="AI309" s="160"/>
      <c r="AJ309" s="160"/>
      <c r="AK309" s="160"/>
      <c r="AL309" s="160"/>
      <c r="AM309" s="160"/>
      <c r="AN309" s="160"/>
      <c r="AO309" s="160"/>
      <c r="AP309" s="160"/>
      <c r="AQ309" s="160"/>
      <c r="AR309" s="160"/>
      <c r="AS309" s="160"/>
      <c r="AT309" s="160"/>
      <c r="AU309" s="160"/>
      <c r="AV309" s="160"/>
      <c r="AW309" s="160"/>
      <c r="AX309" s="160"/>
      <c r="AY309" s="160"/>
      <c r="AZ309" s="160"/>
      <c r="BA309" s="160"/>
      <c r="BB309" s="160"/>
      <c r="BC309" s="160"/>
      <c r="BD309" s="160"/>
      <c r="BE309" s="160"/>
      <c r="BF309" s="160"/>
      <c r="BG309" s="160"/>
      <c r="BH309" s="160"/>
      <c r="BI309" s="160"/>
      <c r="BJ309" s="160"/>
      <c r="BK309" s="160"/>
      <c r="BL309" s="160"/>
      <c r="BM309" s="160"/>
      <c r="BN309" s="160"/>
      <c r="BO309" s="160"/>
      <c r="BP309" s="160"/>
      <c r="BQ309" s="160"/>
      <c r="BR309" s="160"/>
      <c r="BS309" s="160"/>
      <c r="BT309" s="160"/>
      <c r="BU309" s="160"/>
      <c r="BV309" s="160"/>
      <c r="BW309" s="160"/>
      <c r="BX309" s="160"/>
      <c r="BY309" s="160"/>
      <c r="BZ309" s="160"/>
      <c r="CA309" s="160"/>
      <c r="CB309" s="160"/>
      <c r="CC309" s="160"/>
      <c r="CD309" s="160"/>
      <c r="CE309" s="160"/>
      <c r="CF309" s="160"/>
      <c r="CG309" s="160"/>
      <c r="CH309" s="160"/>
      <c r="CI309" s="160"/>
      <c r="CJ309" s="160"/>
      <c r="CK309" s="160"/>
      <c r="CL309" s="160"/>
      <c r="CM309" s="160"/>
      <c r="CN309" s="160"/>
      <c r="CO309" s="160"/>
      <c r="CP309" s="160"/>
      <c r="CQ309" s="160"/>
      <c r="CR309" s="160"/>
      <c r="CS309" s="160"/>
      <c r="CT309" s="160"/>
      <c r="CU309" s="160"/>
      <c r="CV309" s="160"/>
      <c r="CW309" s="160"/>
      <c r="CX309" s="160"/>
      <c r="CY309" s="160"/>
      <c r="CZ309" s="160"/>
      <c r="DA309" s="160"/>
      <c r="DB309" s="160"/>
      <c r="DC309" s="160"/>
      <c r="DD309" s="160"/>
      <c r="DE309" s="160"/>
      <c r="DF309" s="160"/>
      <c r="DG309" s="160"/>
      <c r="DH309" s="160"/>
      <c r="DI309" s="160"/>
      <c r="DJ309" s="160"/>
      <c r="DK309" s="160"/>
      <c r="DL309" s="160"/>
      <c r="DM309" s="160"/>
      <c r="DN309" s="160"/>
      <c r="DO309" s="160"/>
      <c r="DP309" s="160"/>
      <c r="DQ309" s="160"/>
      <c r="DR309" s="160"/>
      <c r="DS309" s="160"/>
      <c r="DT309" s="160"/>
      <c r="DU309" s="160"/>
      <c r="DV309" s="160"/>
      <c r="DW309" s="160"/>
    </row>
    <row r="310" spans="1:127" x14ac:dyDescent="0.35">
      <c r="A310" s="160"/>
      <c r="B310" s="160"/>
      <c r="C310" s="160"/>
      <c r="D310" s="160"/>
      <c r="E310" s="160"/>
      <c r="F310" s="160"/>
      <c r="G310" s="160"/>
      <c r="H310" s="160"/>
      <c r="I310" s="160"/>
      <c r="J310" s="160"/>
      <c r="K310" s="160"/>
      <c r="L310" s="160"/>
      <c r="M310" s="160"/>
      <c r="N310" s="160"/>
      <c r="O310" s="160"/>
      <c r="P310" s="160"/>
      <c r="Q310" s="160"/>
      <c r="R310" s="160"/>
      <c r="S310" s="160"/>
      <c r="T310" s="160"/>
      <c r="U310" s="160"/>
      <c r="V310" s="160"/>
      <c r="W310" s="160"/>
      <c r="X310" s="160"/>
      <c r="Y310" s="160"/>
      <c r="Z310" s="160"/>
      <c r="AA310" s="160"/>
      <c r="AB310" s="160"/>
      <c r="AC310" s="160"/>
      <c r="AD310" s="160"/>
      <c r="AE310" s="160"/>
      <c r="AF310" s="160"/>
      <c r="AG310" s="160"/>
      <c r="AH310" s="160"/>
      <c r="AI310" s="160"/>
      <c r="AJ310" s="160"/>
      <c r="AK310" s="160"/>
      <c r="AL310" s="160"/>
      <c r="AM310" s="160"/>
      <c r="AN310" s="160"/>
      <c r="AO310" s="160"/>
      <c r="AP310" s="160"/>
      <c r="AQ310" s="160"/>
      <c r="AR310" s="160"/>
      <c r="AS310" s="160"/>
      <c r="AT310" s="160"/>
      <c r="AU310" s="160"/>
      <c r="AV310" s="160"/>
      <c r="AW310" s="160"/>
      <c r="AX310" s="160"/>
      <c r="AY310" s="160"/>
      <c r="AZ310" s="160"/>
      <c r="BA310" s="160"/>
      <c r="BB310" s="160"/>
      <c r="BC310" s="160"/>
      <c r="BD310" s="160"/>
      <c r="BE310" s="160"/>
      <c r="BF310" s="160"/>
      <c r="BG310" s="160"/>
      <c r="BH310" s="160"/>
      <c r="BI310" s="160"/>
      <c r="BJ310" s="160"/>
      <c r="BK310" s="160"/>
      <c r="BL310" s="160"/>
      <c r="BM310" s="160"/>
      <c r="BN310" s="160"/>
      <c r="BO310" s="160"/>
      <c r="BP310" s="160"/>
      <c r="BQ310" s="160"/>
      <c r="BR310" s="160"/>
      <c r="BS310" s="160"/>
      <c r="BT310" s="160"/>
      <c r="BU310" s="160"/>
      <c r="BV310" s="160"/>
      <c r="BW310" s="160"/>
      <c r="BX310" s="160"/>
      <c r="BY310" s="160"/>
      <c r="BZ310" s="160"/>
      <c r="CA310" s="160"/>
      <c r="CB310" s="160"/>
      <c r="CC310" s="160"/>
      <c r="CD310" s="160"/>
      <c r="CE310" s="160"/>
      <c r="CF310" s="160"/>
      <c r="CG310" s="160"/>
      <c r="CH310" s="160"/>
      <c r="CI310" s="160"/>
      <c r="CJ310" s="160"/>
      <c r="CK310" s="160"/>
      <c r="CL310" s="160"/>
      <c r="CM310" s="160"/>
      <c r="CN310" s="160"/>
      <c r="CO310" s="160"/>
      <c r="CP310" s="160"/>
      <c r="CQ310" s="160"/>
      <c r="CR310" s="160"/>
      <c r="CS310" s="160"/>
      <c r="CT310" s="160"/>
      <c r="CU310" s="160"/>
      <c r="CV310" s="160"/>
      <c r="CW310" s="160"/>
      <c r="CX310" s="160"/>
      <c r="CY310" s="160"/>
      <c r="CZ310" s="160"/>
      <c r="DA310" s="160"/>
      <c r="DB310" s="160"/>
      <c r="DC310" s="160"/>
      <c r="DD310" s="160"/>
      <c r="DE310" s="160"/>
      <c r="DF310" s="160"/>
      <c r="DG310" s="160"/>
      <c r="DH310" s="160"/>
      <c r="DI310" s="160"/>
      <c r="DJ310" s="160"/>
      <c r="DK310" s="160"/>
      <c r="DL310" s="160"/>
      <c r="DM310" s="160"/>
      <c r="DN310" s="160"/>
      <c r="DO310" s="160"/>
      <c r="DP310" s="160"/>
      <c r="DQ310" s="160"/>
      <c r="DR310" s="160"/>
      <c r="DS310" s="160"/>
      <c r="DT310" s="160"/>
      <c r="DU310" s="160"/>
      <c r="DV310" s="160"/>
      <c r="DW310" s="160"/>
    </row>
    <row r="311" spans="1:127" x14ac:dyDescent="0.35">
      <c r="A311" s="160"/>
      <c r="B311" s="160"/>
      <c r="C311" s="160"/>
      <c r="D311" s="160"/>
      <c r="E311" s="160"/>
      <c r="F311" s="160"/>
      <c r="G311" s="160"/>
      <c r="H311" s="160"/>
      <c r="I311" s="160"/>
      <c r="J311" s="160"/>
      <c r="K311" s="160"/>
      <c r="L311" s="160"/>
      <c r="M311" s="160"/>
      <c r="N311" s="160"/>
      <c r="O311" s="160"/>
      <c r="P311" s="160"/>
      <c r="Q311" s="160"/>
      <c r="R311" s="160"/>
      <c r="S311" s="160"/>
      <c r="T311" s="160"/>
      <c r="U311" s="160"/>
      <c r="V311" s="160"/>
      <c r="W311" s="160"/>
      <c r="X311" s="160"/>
      <c r="Y311" s="160"/>
      <c r="Z311" s="160"/>
      <c r="AA311" s="160"/>
      <c r="AB311" s="160"/>
      <c r="AC311" s="160"/>
      <c r="AD311" s="160"/>
      <c r="AE311" s="160"/>
      <c r="AF311" s="160"/>
      <c r="AG311" s="160"/>
      <c r="AH311" s="160"/>
      <c r="AI311" s="160"/>
      <c r="AJ311" s="160"/>
      <c r="AK311" s="160"/>
      <c r="AL311" s="160"/>
      <c r="AM311" s="160"/>
      <c r="AN311" s="160"/>
      <c r="AO311" s="160"/>
      <c r="AP311" s="160"/>
      <c r="AQ311" s="160"/>
      <c r="AR311" s="160"/>
      <c r="AS311" s="160"/>
      <c r="AT311" s="160"/>
      <c r="AU311" s="160"/>
      <c r="AV311" s="160"/>
      <c r="AW311" s="160"/>
      <c r="AX311" s="160"/>
      <c r="AY311" s="160"/>
      <c r="AZ311" s="160"/>
      <c r="BA311" s="160"/>
      <c r="BB311" s="160"/>
      <c r="BC311" s="160"/>
      <c r="BD311" s="160"/>
      <c r="BE311" s="160"/>
      <c r="BF311" s="160"/>
      <c r="BG311" s="160"/>
      <c r="BH311" s="160"/>
      <c r="BI311" s="160"/>
      <c r="BJ311" s="160"/>
      <c r="BK311" s="160"/>
      <c r="BL311" s="160"/>
      <c r="BM311" s="160"/>
      <c r="BN311" s="160"/>
      <c r="BO311" s="160"/>
      <c r="BP311" s="160"/>
      <c r="BQ311" s="160"/>
      <c r="BR311" s="160"/>
      <c r="BS311" s="160"/>
      <c r="BT311" s="160"/>
      <c r="BU311" s="160"/>
      <c r="BV311" s="160"/>
      <c r="BW311" s="160"/>
      <c r="BX311" s="160"/>
      <c r="BY311" s="160"/>
      <c r="BZ311" s="160"/>
      <c r="CA311" s="160"/>
      <c r="CB311" s="160"/>
      <c r="CC311" s="160"/>
      <c r="CD311" s="160"/>
      <c r="CE311" s="160"/>
      <c r="CF311" s="160"/>
      <c r="CG311" s="160"/>
      <c r="CH311" s="160"/>
      <c r="CI311" s="160"/>
      <c r="CJ311" s="160"/>
      <c r="CK311" s="160"/>
      <c r="CL311" s="160"/>
      <c r="CM311" s="160"/>
      <c r="CN311" s="160"/>
      <c r="CO311" s="160"/>
      <c r="CP311" s="160"/>
      <c r="CQ311" s="160"/>
      <c r="CR311" s="160"/>
      <c r="CS311" s="160"/>
      <c r="CT311" s="160"/>
      <c r="CU311" s="160"/>
      <c r="CV311" s="160"/>
      <c r="CW311" s="160"/>
      <c r="CX311" s="160"/>
      <c r="CY311" s="160"/>
      <c r="CZ311" s="160"/>
      <c r="DA311" s="160"/>
      <c r="DB311" s="160"/>
      <c r="DC311" s="160"/>
      <c r="DD311" s="160"/>
      <c r="DE311" s="160"/>
      <c r="DF311" s="160"/>
      <c r="DG311" s="160"/>
      <c r="DH311" s="160"/>
      <c r="DI311" s="160"/>
      <c r="DJ311" s="160"/>
      <c r="DK311" s="160"/>
      <c r="DL311" s="160"/>
      <c r="DM311" s="160"/>
      <c r="DN311" s="160"/>
      <c r="DO311" s="160"/>
      <c r="DP311" s="160"/>
      <c r="DQ311" s="160"/>
      <c r="DR311" s="160"/>
      <c r="DS311" s="160"/>
      <c r="DT311" s="160"/>
      <c r="DU311" s="160"/>
      <c r="DV311" s="160"/>
      <c r="DW311" s="160"/>
    </row>
    <row r="312" spans="1:127" x14ac:dyDescent="0.35">
      <c r="A312" s="160"/>
      <c r="B312" s="160"/>
      <c r="C312" s="160"/>
      <c r="D312" s="160"/>
      <c r="E312" s="160"/>
      <c r="F312" s="160"/>
      <c r="G312" s="160"/>
      <c r="H312" s="160"/>
      <c r="I312" s="160"/>
      <c r="J312" s="160"/>
      <c r="K312" s="160"/>
      <c r="L312" s="160"/>
      <c r="M312" s="160"/>
      <c r="N312" s="160"/>
      <c r="O312" s="160"/>
      <c r="P312" s="160"/>
      <c r="Q312" s="160"/>
      <c r="R312" s="160"/>
      <c r="S312" s="160"/>
      <c r="T312" s="160"/>
      <c r="U312" s="160"/>
      <c r="V312" s="160"/>
      <c r="W312" s="160"/>
      <c r="X312" s="160"/>
      <c r="Y312" s="160"/>
      <c r="Z312" s="160"/>
      <c r="AA312" s="160"/>
      <c r="AB312" s="160"/>
      <c r="AC312" s="160"/>
      <c r="AD312" s="160"/>
      <c r="AE312" s="160"/>
      <c r="AF312" s="160"/>
      <c r="AG312" s="160"/>
      <c r="AH312" s="160"/>
      <c r="AI312" s="160"/>
      <c r="AJ312" s="160"/>
      <c r="AK312" s="160"/>
      <c r="AL312" s="160"/>
      <c r="AM312" s="160"/>
      <c r="AN312" s="160"/>
      <c r="AO312" s="160"/>
      <c r="AP312" s="160"/>
      <c r="AQ312" s="160"/>
      <c r="AR312" s="160"/>
      <c r="AS312" s="160"/>
      <c r="AT312" s="160"/>
      <c r="AU312" s="160"/>
      <c r="AV312" s="160"/>
      <c r="AW312" s="160"/>
      <c r="AX312" s="160"/>
      <c r="AY312" s="160"/>
      <c r="AZ312" s="160"/>
      <c r="BA312" s="160"/>
      <c r="BB312" s="160"/>
      <c r="BC312" s="160"/>
      <c r="BD312" s="160"/>
      <c r="BE312" s="160"/>
      <c r="BF312" s="160"/>
      <c r="BG312" s="160"/>
      <c r="BH312" s="160"/>
      <c r="BI312" s="160"/>
      <c r="BJ312" s="160"/>
      <c r="BK312" s="160"/>
      <c r="BL312" s="160"/>
      <c r="BM312" s="160"/>
      <c r="BN312" s="160"/>
      <c r="BO312" s="160"/>
      <c r="BP312" s="160"/>
      <c r="BQ312" s="160"/>
      <c r="BR312" s="160"/>
      <c r="BS312" s="160"/>
      <c r="BT312" s="160"/>
      <c r="BU312" s="160"/>
      <c r="BV312" s="160"/>
      <c r="BW312" s="160"/>
      <c r="BX312" s="160"/>
      <c r="BY312" s="160"/>
      <c r="BZ312" s="160"/>
      <c r="CA312" s="160"/>
      <c r="CB312" s="160"/>
      <c r="CC312" s="160"/>
      <c r="CD312" s="160"/>
      <c r="CE312" s="160"/>
      <c r="CF312" s="160"/>
      <c r="CG312" s="160"/>
      <c r="CH312" s="160"/>
      <c r="CI312" s="160"/>
      <c r="CJ312" s="160"/>
      <c r="CK312" s="160"/>
      <c r="CL312" s="160"/>
      <c r="CM312" s="160"/>
      <c r="CN312" s="160"/>
      <c r="CO312" s="160"/>
      <c r="CP312" s="160"/>
      <c r="CQ312" s="160"/>
      <c r="CR312" s="160"/>
      <c r="CS312" s="160"/>
      <c r="CT312" s="160"/>
      <c r="CU312" s="160"/>
      <c r="CV312" s="160"/>
      <c r="CW312" s="160"/>
      <c r="CX312" s="160"/>
      <c r="CY312" s="160"/>
      <c r="CZ312" s="160"/>
      <c r="DA312" s="160"/>
      <c r="DB312" s="160"/>
      <c r="DC312" s="160"/>
      <c r="DD312" s="160"/>
      <c r="DE312" s="160"/>
      <c r="DF312" s="160"/>
      <c r="DG312" s="160"/>
      <c r="DH312" s="160"/>
      <c r="DI312" s="160"/>
      <c r="DJ312" s="160"/>
      <c r="DK312" s="160"/>
      <c r="DL312" s="160"/>
      <c r="DM312" s="160"/>
      <c r="DN312" s="160"/>
      <c r="DO312" s="160"/>
      <c r="DP312" s="160"/>
      <c r="DQ312" s="160"/>
      <c r="DR312" s="160"/>
      <c r="DS312" s="160"/>
      <c r="DT312" s="160"/>
      <c r="DU312" s="160"/>
      <c r="DV312" s="160"/>
      <c r="DW312" s="160"/>
    </row>
    <row r="313" spans="1:127" x14ac:dyDescent="0.35">
      <c r="A313" s="160"/>
      <c r="B313" s="160"/>
      <c r="C313" s="160"/>
      <c r="D313" s="160"/>
      <c r="E313" s="160"/>
      <c r="F313" s="160"/>
      <c r="G313" s="160"/>
      <c r="H313" s="160"/>
      <c r="I313" s="160"/>
      <c r="J313" s="160"/>
      <c r="K313" s="160"/>
      <c r="L313" s="160"/>
      <c r="M313" s="160"/>
      <c r="N313" s="160"/>
      <c r="O313" s="160"/>
      <c r="P313" s="160"/>
      <c r="Q313" s="160"/>
      <c r="R313" s="160"/>
      <c r="S313" s="160"/>
      <c r="T313" s="160"/>
      <c r="U313" s="160"/>
      <c r="V313" s="160"/>
      <c r="W313" s="160"/>
      <c r="X313" s="160"/>
      <c r="Y313" s="160"/>
      <c r="Z313" s="160"/>
      <c r="AA313" s="160"/>
      <c r="AB313" s="160"/>
      <c r="AC313" s="160"/>
      <c r="AD313" s="160"/>
      <c r="AE313" s="160"/>
      <c r="AF313" s="160"/>
      <c r="AG313" s="160"/>
      <c r="AH313" s="160"/>
      <c r="AI313" s="160"/>
      <c r="AJ313" s="160"/>
      <c r="AK313" s="160"/>
      <c r="AL313" s="160"/>
      <c r="AM313" s="160"/>
      <c r="AN313" s="160"/>
      <c r="AO313" s="160"/>
      <c r="AP313" s="160"/>
      <c r="AQ313" s="160"/>
      <c r="AR313" s="160"/>
      <c r="AS313" s="160"/>
      <c r="AT313" s="160"/>
      <c r="AU313" s="160"/>
      <c r="AV313" s="160"/>
      <c r="AW313" s="160"/>
      <c r="AX313" s="160"/>
      <c r="AY313" s="160"/>
      <c r="AZ313" s="160"/>
      <c r="BA313" s="160"/>
      <c r="BB313" s="160"/>
      <c r="BC313" s="160"/>
      <c r="BD313" s="160"/>
      <c r="BE313" s="160"/>
      <c r="BF313" s="160"/>
      <c r="BG313" s="160"/>
      <c r="BH313" s="160"/>
      <c r="BI313" s="160"/>
      <c r="BJ313" s="160"/>
      <c r="BK313" s="160"/>
      <c r="BL313" s="160"/>
      <c r="BM313" s="160"/>
      <c r="BN313" s="160"/>
      <c r="BO313" s="160"/>
      <c r="BP313" s="160"/>
      <c r="BQ313" s="160"/>
      <c r="BR313" s="160"/>
      <c r="BS313" s="160"/>
      <c r="BT313" s="160"/>
      <c r="BU313" s="160"/>
      <c r="BV313" s="160"/>
      <c r="BW313" s="160"/>
      <c r="BX313" s="160"/>
      <c r="BY313" s="160"/>
      <c r="BZ313" s="160"/>
      <c r="CA313" s="160"/>
      <c r="CB313" s="160"/>
      <c r="CC313" s="160"/>
      <c r="CD313" s="160"/>
      <c r="CE313" s="160"/>
      <c r="CF313" s="160"/>
      <c r="CG313" s="160"/>
      <c r="CH313" s="160"/>
      <c r="CI313" s="160"/>
      <c r="CJ313" s="160"/>
      <c r="CK313" s="160"/>
      <c r="CL313" s="160"/>
      <c r="CM313" s="160"/>
      <c r="CN313" s="160"/>
      <c r="CO313" s="160"/>
      <c r="CP313" s="160"/>
      <c r="CQ313" s="160"/>
      <c r="CR313" s="160"/>
      <c r="CS313" s="160"/>
      <c r="CT313" s="160"/>
      <c r="CU313" s="160"/>
      <c r="CV313" s="160"/>
      <c r="CW313" s="160"/>
      <c r="CX313" s="160"/>
      <c r="CY313" s="160"/>
      <c r="CZ313" s="160"/>
      <c r="DA313" s="160"/>
      <c r="DB313" s="160"/>
      <c r="DC313" s="160"/>
      <c r="DD313" s="160"/>
      <c r="DE313" s="160"/>
      <c r="DF313" s="160"/>
      <c r="DG313" s="160"/>
      <c r="DH313" s="160"/>
      <c r="DI313" s="160"/>
      <c r="DJ313" s="160"/>
      <c r="DK313" s="160"/>
      <c r="DL313" s="160"/>
      <c r="DM313" s="160"/>
      <c r="DN313" s="160"/>
      <c r="DO313" s="160"/>
      <c r="DP313" s="160"/>
      <c r="DQ313" s="160"/>
      <c r="DR313" s="160"/>
      <c r="DS313" s="160"/>
      <c r="DT313" s="160"/>
      <c r="DU313" s="160"/>
      <c r="DV313" s="160"/>
      <c r="DW313" s="160"/>
    </row>
    <row r="314" spans="1:127" x14ac:dyDescent="0.35">
      <c r="A314" s="160"/>
      <c r="B314" s="160"/>
      <c r="C314" s="160"/>
      <c r="D314" s="160"/>
      <c r="E314" s="160"/>
      <c r="F314" s="160"/>
      <c r="G314" s="160"/>
      <c r="H314" s="160"/>
      <c r="I314" s="160"/>
      <c r="J314" s="160"/>
      <c r="K314" s="160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  <c r="AA314" s="160"/>
      <c r="AB314" s="160"/>
      <c r="AC314" s="160"/>
      <c r="AD314" s="160"/>
      <c r="AE314" s="160"/>
      <c r="AF314" s="160"/>
      <c r="AG314" s="160"/>
      <c r="AH314" s="160"/>
      <c r="AI314" s="160"/>
      <c r="AJ314" s="160"/>
      <c r="AK314" s="160"/>
      <c r="AL314" s="160"/>
      <c r="AM314" s="160"/>
      <c r="AN314" s="160"/>
      <c r="AO314" s="160"/>
      <c r="AP314" s="160"/>
      <c r="AQ314" s="160"/>
      <c r="AR314" s="160"/>
      <c r="AS314" s="160"/>
      <c r="AT314" s="160"/>
      <c r="AU314" s="160"/>
      <c r="AV314" s="160"/>
      <c r="AW314" s="160"/>
      <c r="AX314" s="160"/>
      <c r="AY314" s="160"/>
      <c r="AZ314" s="160"/>
      <c r="BA314" s="160"/>
      <c r="BB314" s="160"/>
      <c r="BC314" s="160"/>
      <c r="BD314" s="160"/>
      <c r="BE314" s="160"/>
      <c r="BF314" s="160"/>
      <c r="BG314" s="160"/>
      <c r="BH314" s="160"/>
      <c r="BI314" s="160"/>
      <c r="BJ314" s="160"/>
      <c r="BK314" s="160"/>
      <c r="BL314" s="160"/>
      <c r="BM314" s="160"/>
      <c r="BN314" s="160"/>
      <c r="BO314" s="160"/>
      <c r="BP314" s="160"/>
      <c r="BQ314" s="160"/>
      <c r="BR314" s="160"/>
      <c r="BS314" s="160"/>
      <c r="BT314" s="160"/>
      <c r="BU314" s="160"/>
      <c r="BV314" s="160"/>
      <c r="BW314" s="160"/>
      <c r="BX314" s="160"/>
      <c r="BY314" s="160"/>
      <c r="BZ314" s="160"/>
      <c r="CA314" s="160"/>
      <c r="CB314" s="160"/>
      <c r="CC314" s="160"/>
      <c r="CD314" s="160"/>
      <c r="CE314" s="160"/>
      <c r="CF314" s="160"/>
      <c r="CG314" s="160"/>
      <c r="CH314" s="160"/>
      <c r="CI314" s="160"/>
      <c r="CJ314" s="160"/>
      <c r="CK314" s="160"/>
      <c r="CL314" s="160"/>
      <c r="CM314" s="160"/>
      <c r="CN314" s="160"/>
      <c r="CO314" s="160"/>
      <c r="CP314" s="160"/>
      <c r="CQ314" s="160"/>
      <c r="CR314" s="160"/>
      <c r="CS314" s="160"/>
      <c r="CT314" s="160"/>
      <c r="CU314" s="160"/>
      <c r="CV314" s="160"/>
      <c r="CW314" s="160"/>
      <c r="CX314" s="160"/>
      <c r="CY314" s="160"/>
      <c r="CZ314" s="160"/>
      <c r="DA314" s="160"/>
      <c r="DB314" s="160"/>
      <c r="DC314" s="160"/>
      <c r="DD314" s="160"/>
      <c r="DE314" s="160"/>
      <c r="DF314" s="160"/>
      <c r="DG314" s="160"/>
      <c r="DH314" s="160"/>
      <c r="DI314" s="160"/>
      <c r="DJ314" s="160"/>
      <c r="DK314" s="160"/>
      <c r="DL314" s="160"/>
      <c r="DM314" s="160"/>
      <c r="DN314" s="160"/>
      <c r="DO314" s="160"/>
      <c r="DP314" s="160"/>
      <c r="DQ314" s="160"/>
      <c r="DR314" s="160"/>
      <c r="DS314" s="160"/>
      <c r="DT314" s="160"/>
      <c r="DU314" s="160"/>
      <c r="DV314" s="160"/>
      <c r="DW314" s="160"/>
    </row>
    <row r="315" spans="1:127" x14ac:dyDescent="0.35">
      <c r="A315" s="160"/>
      <c r="B315" s="160"/>
      <c r="C315" s="160"/>
      <c r="D315" s="160"/>
      <c r="E315" s="160"/>
      <c r="F315" s="160"/>
      <c r="G315" s="160"/>
      <c r="H315" s="160"/>
      <c r="I315" s="160"/>
      <c r="J315" s="160"/>
      <c r="K315" s="160"/>
      <c r="L315" s="160"/>
      <c r="M315" s="160"/>
      <c r="N315" s="160"/>
      <c r="O315" s="160"/>
      <c r="P315" s="160"/>
      <c r="Q315" s="160"/>
      <c r="R315" s="160"/>
      <c r="S315" s="160"/>
      <c r="T315" s="160"/>
      <c r="U315" s="160"/>
      <c r="V315" s="160"/>
      <c r="W315" s="160"/>
      <c r="X315" s="160"/>
      <c r="Y315" s="160"/>
      <c r="Z315" s="160"/>
      <c r="AA315" s="160"/>
      <c r="AB315" s="160"/>
      <c r="AC315" s="160"/>
      <c r="AD315" s="160"/>
      <c r="AE315" s="160"/>
      <c r="AF315" s="160"/>
      <c r="AG315" s="160"/>
      <c r="AH315" s="160"/>
      <c r="AI315" s="160"/>
      <c r="AJ315" s="160"/>
      <c r="AK315" s="160"/>
      <c r="AL315" s="160"/>
      <c r="AM315" s="160"/>
      <c r="AN315" s="160"/>
      <c r="AO315" s="160"/>
      <c r="AP315" s="160"/>
      <c r="AQ315" s="160"/>
      <c r="AR315" s="160"/>
      <c r="AS315" s="160"/>
      <c r="AT315" s="160"/>
      <c r="AU315" s="160"/>
      <c r="AV315" s="160"/>
      <c r="AW315" s="160"/>
      <c r="AX315" s="160"/>
      <c r="AY315" s="160"/>
      <c r="AZ315" s="160"/>
      <c r="BA315" s="160"/>
      <c r="BB315" s="160"/>
      <c r="BC315" s="160"/>
      <c r="BD315" s="160"/>
      <c r="BE315" s="160"/>
      <c r="BF315" s="160"/>
      <c r="BG315" s="160"/>
      <c r="BH315" s="160"/>
      <c r="BI315" s="160"/>
      <c r="BJ315" s="160"/>
      <c r="BK315" s="160"/>
      <c r="BL315" s="160"/>
      <c r="BM315" s="160"/>
      <c r="BN315" s="160"/>
      <c r="BO315" s="160"/>
      <c r="BP315" s="160"/>
      <c r="BQ315" s="160"/>
      <c r="BR315" s="160"/>
      <c r="BS315" s="160"/>
      <c r="BT315" s="160"/>
      <c r="BU315" s="160"/>
      <c r="BV315" s="160"/>
      <c r="BW315" s="160"/>
      <c r="BX315" s="160"/>
      <c r="BY315" s="160"/>
      <c r="BZ315" s="160"/>
      <c r="CA315" s="160"/>
      <c r="CB315" s="160"/>
      <c r="CC315" s="160"/>
      <c r="CD315" s="160"/>
      <c r="CE315" s="160"/>
      <c r="CF315" s="160"/>
      <c r="CG315" s="160"/>
      <c r="CH315" s="160"/>
      <c r="CI315" s="160"/>
      <c r="CJ315" s="160"/>
      <c r="CK315" s="160"/>
      <c r="CL315" s="160"/>
      <c r="CM315" s="160"/>
      <c r="CN315" s="160"/>
      <c r="CO315" s="160"/>
      <c r="CP315" s="160"/>
      <c r="CQ315" s="160"/>
      <c r="CR315" s="160"/>
      <c r="CS315" s="160"/>
      <c r="CT315" s="160"/>
      <c r="CU315" s="160"/>
      <c r="CV315" s="160"/>
      <c r="CW315" s="160"/>
      <c r="CX315" s="160"/>
      <c r="CY315" s="160"/>
      <c r="CZ315" s="160"/>
      <c r="DA315" s="160"/>
      <c r="DB315" s="160"/>
      <c r="DC315" s="160"/>
      <c r="DD315" s="160"/>
      <c r="DE315" s="160"/>
      <c r="DF315" s="160"/>
      <c r="DG315" s="160"/>
      <c r="DH315" s="160"/>
      <c r="DI315" s="160"/>
      <c r="DJ315" s="160"/>
      <c r="DK315" s="160"/>
      <c r="DL315" s="160"/>
      <c r="DM315" s="160"/>
      <c r="DN315" s="160"/>
      <c r="DO315" s="160"/>
      <c r="DP315" s="160"/>
      <c r="DQ315" s="160"/>
      <c r="DR315" s="160"/>
      <c r="DS315" s="160"/>
      <c r="DT315" s="160"/>
      <c r="DU315" s="160"/>
      <c r="DV315" s="160"/>
      <c r="DW315" s="160"/>
    </row>
    <row r="316" spans="1:127" x14ac:dyDescent="0.35">
      <c r="A316" s="160"/>
      <c r="B316" s="160"/>
      <c r="C316" s="160"/>
      <c r="D316" s="160"/>
      <c r="E316" s="160"/>
      <c r="F316" s="160"/>
      <c r="G316" s="160"/>
      <c r="H316" s="160"/>
      <c r="I316" s="160"/>
      <c r="J316" s="160"/>
      <c r="K316" s="160"/>
      <c r="L316" s="160"/>
      <c r="M316" s="160"/>
      <c r="N316" s="160"/>
      <c r="O316" s="160"/>
      <c r="P316" s="160"/>
      <c r="Q316" s="160"/>
      <c r="R316" s="160"/>
      <c r="S316" s="160"/>
      <c r="T316" s="160"/>
      <c r="U316" s="160"/>
      <c r="V316" s="160"/>
      <c r="W316" s="160"/>
      <c r="X316" s="160"/>
      <c r="Y316" s="160"/>
      <c r="Z316" s="160"/>
      <c r="AA316" s="160"/>
      <c r="AB316" s="160"/>
      <c r="AC316" s="160"/>
      <c r="AD316" s="160"/>
      <c r="AE316" s="160"/>
      <c r="AF316" s="160"/>
      <c r="AG316" s="160"/>
      <c r="AH316" s="160"/>
      <c r="AI316" s="160"/>
      <c r="AJ316" s="160"/>
      <c r="AK316" s="160"/>
      <c r="AL316" s="160"/>
      <c r="AM316" s="160"/>
      <c r="AN316" s="160"/>
      <c r="AO316" s="160"/>
      <c r="AP316" s="160"/>
      <c r="AQ316" s="160"/>
      <c r="AR316" s="160"/>
      <c r="AS316" s="160"/>
      <c r="AT316" s="160"/>
      <c r="AU316" s="160"/>
      <c r="AV316" s="160"/>
      <c r="AW316" s="160"/>
      <c r="AX316" s="160"/>
      <c r="AY316" s="160"/>
      <c r="AZ316" s="160"/>
      <c r="BA316" s="160"/>
      <c r="BB316" s="160"/>
      <c r="BC316" s="160"/>
      <c r="BD316" s="160"/>
      <c r="BE316" s="160"/>
      <c r="BF316" s="160"/>
      <c r="BG316" s="160"/>
      <c r="BH316" s="160"/>
      <c r="BI316" s="160"/>
      <c r="BJ316" s="160"/>
      <c r="BK316" s="160"/>
      <c r="BL316" s="160"/>
      <c r="BM316" s="160"/>
      <c r="BN316" s="160"/>
      <c r="BO316" s="160"/>
      <c r="BP316" s="160"/>
      <c r="BQ316" s="160"/>
      <c r="BR316" s="160"/>
      <c r="BS316" s="160"/>
      <c r="BT316" s="160"/>
      <c r="BU316" s="160"/>
      <c r="BV316" s="160"/>
      <c r="BW316" s="160"/>
      <c r="BX316" s="160"/>
      <c r="BY316" s="160"/>
      <c r="BZ316" s="160"/>
      <c r="CA316" s="160"/>
      <c r="CB316" s="160"/>
      <c r="CC316" s="160"/>
      <c r="CD316" s="160"/>
      <c r="CE316" s="160"/>
      <c r="CF316" s="160"/>
      <c r="CG316" s="160"/>
      <c r="CH316" s="160"/>
      <c r="CI316" s="160"/>
      <c r="CJ316" s="160"/>
      <c r="CK316" s="160"/>
      <c r="CL316" s="160"/>
      <c r="CM316" s="160"/>
      <c r="CN316" s="160"/>
      <c r="CO316" s="160"/>
      <c r="CP316" s="160"/>
      <c r="CQ316" s="160"/>
      <c r="CR316" s="160"/>
      <c r="CS316" s="160"/>
      <c r="CT316" s="160"/>
      <c r="CU316" s="160"/>
      <c r="CV316" s="160"/>
      <c r="CW316" s="160"/>
      <c r="CX316" s="160"/>
      <c r="CY316" s="160"/>
      <c r="CZ316" s="160"/>
      <c r="DA316" s="160"/>
      <c r="DB316" s="160"/>
      <c r="DC316" s="160"/>
      <c r="DD316" s="160"/>
      <c r="DE316" s="160"/>
      <c r="DF316" s="160"/>
      <c r="DG316" s="160"/>
      <c r="DH316" s="160"/>
      <c r="DI316" s="160"/>
      <c r="DJ316" s="160"/>
      <c r="DK316" s="160"/>
      <c r="DL316" s="160"/>
      <c r="DM316" s="160"/>
      <c r="DN316" s="160"/>
      <c r="DO316" s="160"/>
      <c r="DP316" s="160"/>
      <c r="DQ316" s="160"/>
      <c r="DR316" s="160"/>
      <c r="DS316" s="160"/>
      <c r="DT316" s="160"/>
      <c r="DU316" s="160"/>
      <c r="DV316" s="160"/>
      <c r="DW316" s="160"/>
    </row>
    <row r="317" spans="1:127" x14ac:dyDescent="0.35">
      <c r="A317" s="160"/>
      <c r="B317" s="160"/>
      <c r="C317" s="160"/>
      <c r="D317" s="160"/>
      <c r="E317" s="160"/>
      <c r="F317" s="160"/>
      <c r="G317" s="160"/>
      <c r="H317" s="160"/>
      <c r="I317" s="160"/>
      <c r="J317" s="160"/>
      <c r="K317" s="160"/>
      <c r="L317" s="160"/>
      <c r="M317" s="160"/>
      <c r="N317" s="160"/>
      <c r="O317" s="160"/>
      <c r="P317" s="160"/>
      <c r="Q317" s="160"/>
      <c r="R317" s="160"/>
      <c r="S317" s="160"/>
      <c r="T317" s="160"/>
      <c r="U317" s="160"/>
      <c r="V317" s="160"/>
      <c r="W317" s="160"/>
      <c r="X317" s="160"/>
      <c r="Y317" s="160"/>
      <c r="Z317" s="160"/>
      <c r="AA317" s="160"/>
      <c r="AB317" s="160"/>
      <c r="AC317" s="160"/>
      <c r="AD317" s="160"/>
      <c r="AE317" s="160"/>
      <c r="AF317" s="160"/>
      <c r="AG317" s="160"/>
      <c r="AH317" s="160"/>
      <c r="AI317" s="160"/>
      <c r="AJ317" s="160"/>
      <c r="AK317" s="160"/>
      <c r="AL317" s="160"/>
      <c r="AM317" s="160"/>
      <c r="AN317" s="160"/>
      <c r="AO317" s="160"/>
      <c r="AP317" s="160"/>
      <c r="AQ317" s="160"/>
      <c r="AR317" s="160"/>
      <c r="AS317" s="160"/>
      <c r="AT317" s="160"/>
      <c r="AU317" s="160"/>
      <c r="AV317" s="160"/>
      <c r="AW317" s="160"/>
      <c r="AX317" s="160"/>
      <c r="AY317" s="160"/>
      <c r="AZ317" s="160"/>
      <c r="BA317" s="160"/>
      <c r="BB317" s="160"/>
      <c r="BC317" s="160"/>
      <c r="BD317" s="160"/>
      <c r="BE317" s="160"/>
      <c r="BF317" s="160"/>
      <c r="BG317" s="160"/>
      <c r="BH317" s="160"/>
      <c r="BI317" s="160"/>
      <c r="BJ317" s="160"/>
      <c r="BK317" s="160"/>
      <c r="BL317" s="160"/>
      <c r="BM317" s="160"/>
      <c r="BN317" s="160"/>
      <c r="BO317" s="160"/>
      <c r="BP317" s="160"/>
      <c r="BQ317" s="160"/>
      <c r="BR317" s="160"/>
      <c r="BS317" s="160"/>
      <c r="BT317" s="160"/>
      <c r="BU317" s="160"/>
      <c r="BV317" s="160"/>
      <c r="BW317" s="160"/>
      <c r="BX317" s="160"/>
      <c r="BY317" s="160"/>
      <c r="BZ317" s="160"/>
      <c r="CA317" s="160"/>
      <c r="CB317" s="160"/>
      <c r="CC317" s="160"/>
      <c r="CD317" s="160"/>
      <c r="CE317" s="160"/>
      <c r="CF317" s="160"/>
      <c r="CG317" s="160"/>
      <c r="CH317" s="160"/>
      <c r="CI317" s="160"/>
      <c r="CJ317" s="160"/>
      <c r="CK317" s="160"/>
      <c r="CL317" s="160"/>
      <c r="CM317" s="160"/>
      <c r="CN317" s="160"/>
      <c r="CO317" s="160"/>
      <c r="CP317" s="160"/>
      <c r="CQ317" s="160"/>
      <c r="CR317" s="160"/>
      <c r="CS317" s="160"/>
      <c r="CT317" s="160"/>
      <c r="CU317" s="160"/>
      <c r="CV317" s="160"/>
      <c r="CW317" s="160"/>
      <c r="CX317" s="160"/>
      <c r="CY317" s="160"/>
      <c r="CZ317" s="160"/>
      <c r="DA317" s="160"/>
      <c r="DB317" s="160"/>
      <c r="DC317" s="160"/>
      <c r="DD317" s="160"/>
      <c r="DE317" s="160"/>
      <c r="DF317" s="160"/>
      <c r="DG317" s="160"/>
      <c r="DH317" s="160"/>
      <c r="DI317" s="160"/>
      <c r="DJ317" s="160"/>
      <c r="DK317" s="160"/>
      <c r="DL317" s="160"/>
      <c r="DM317" s="160"/>
      <c r="DN317" s="160"/>
      <c r="DO317" s="160"/>
      <c r="DP317" s="160"/>
      <c r="DQ317" s="160"/>
      <c r="DR317" s="160"/>
      <c r="DS317" s="160"/>
      <c r="DT317" s="160"/>
      <c r="DU317" s="160"/>
      <c r="DV317" s="160"/>
      <c r="DW317" s="160"/>
    </row>
    <row r="318" spans="1:127" x14ac:dyDescent="0.35">
      <c r="A318" s="160"/>
      <c r="B318" s="160"/>
      <c r="C318" s="160"/>
      <c r="D318" s="160"/>
      <c r="E318" s="160"/>
      <c r="F318" s="160"/>
      <c r="G318" s="160"/>
      <c r="H318" s="160"/>
      <c r="I318" s="160"/>
      <c r="J318" s="160"/>
      <c r="K318" s="160"/>
      <c r="L318" s="160"/>
      <c r="M318" s="160"/>
      <c r="N318" s="160"/>
      <c r="O318" s="160"/>
      <c r="P318" s="160"/>
      <c r="Q318" s="160"/>
      <c r="R318" s="160"/>
      <c r="S318" s="160"/>
      <c r="T318" s="160"/>
      <c r="U318" s="160"/>
      <c r="V318" s="160"/>
      <c r="W318" s="160"/>
      <c r="X318" s="160"/>
      <c r="Y318" s="160"/>
      <c r="Z318" s="160"/>
      <c r="AA318" s="160"/>
      <c r="AB318" s="160"/>
      <c r="AC318" s="160"/>
      <c r="AD318" s="160"/>
      <c r="AE318" s="160"/>
      <c r="AF318" s="160"/>
      <c r="AG318" s="160"/>
      <c r="AH318" s="160"/>
      <c r="AI318" s="160"/>
      <c r="AJ318" s="160"/>
      <c r="AK318" s="160"/>
      <c r="AL318" s="160"/>
      <c r="AM318" s="160"/>
      <c r="AN318" s="160"/>
      <c r="AO318" s="160"/>
      <c r="AP318" s="160"/>
      <c r="AQ318" s="160"/>
      <c r="AR318" s="160"/>
      <c r="AS318" s="160"/>
      <c r="AT318" s="160"/>
      <c r="AU318" s="160"/>
      <c r="AV318" s="160"/>
      <c r="AW318" s="160"/>
      <c r="AX318" s="160"/>
      <c r="AY318" s="160"/>
      <c r="AZ318" s="160"/>
      <c r="BA318" s="160"/>
      <c r="BB318" s="160"/>
      <c r="BC318" s="160"/>
      <c r="BD318" s="160"/>
      <c r="BE318" s="160"/>
      <c r="BF318" s="160"/>
      <c r="BG318" s="160"/>
      <c r="BH318" s="160"/>
      <c r="BI318" s="160"/>
      <c r="BJ318" s="160"/>
      <c r="BK318" s="160"/>
      <c r="BL318" s="160"/>
      <c r="BM318" s="160"/>
      <c r="BN318" s="160"/>
      <c r="BO318" s="160"/>
      <c r="BP318" s="160"/>
      <c r="BQ318" s="160"/>
      <c r="BR318" s="160"/>
      <c r="BS318" s="160"/>
      <c r="BT318" s="160"/>
      <c r="BU318" s="160"/>
      <c r="BV318" s="160"/>
      <c r="BW318" s="160"/>
      <c r="BX318" s="160"/>
      <c r="BY318" s="160"/>
      <c r="BZ318" s="160"/>
      <c r="CA318" s="160"/>
      <c r="CB318" s="160"/>
      <c r="CC318" s="160"/>
      <c r="CD318" s="160"/>
      <c r="CE318" s="160"/>
      <c r="CF318" s="160"/>
      <c r="CG318" s="160"/>
      <c r="CH318" s="160"/>
      <c r="CI318" s="160"/>
      <c r="CJ318" s="160"/>
      <c r="CK318" s="160"/>
      <c r="CL318" s="160"/>
      <c r="CM318" s="160"/>
      <c r="CN318" s="160"/>
      <c r="CO318" s="160"/>
      <c r="CP318" s="160"/>
      <c r="CQ318" s="160"/>
      <c r="CR318" s="160"/>
      <c r="CS318" s="160"/>
      <c r="CT318" s="160"/>
      <c r="CU318" s="160"/>
      <c r="CV318" s="160"/>
      <c r="CW318" s="160"/>
      <c r="CX318" s="160"/>
      <c r="CY318" s="160"/>
      <c r="CZ318" s="160"/>
      <c r="DA318" s="160"/>
      <c r="DB318" s="160"/>
      <c r="DC318" s="160"/>
      <c r="DD318" s="160"/>
      <c r="DE318" s="160"/>
      <c r="DF318" s="160"/>
      <c r="DG318" s="160"/>
      <c r="DH318" s="160"/>
      <c r="DI318" s="160"/>
      <c r="DJ318" s="160"/>
      <c r="DK318" s="160"/>
      <c r="DL318" s="160"/>
      <c r="DM318" s="160"/>
      <c r="DN318" s="160"/>
      <c r="DO318" s="160"/>
      <c r="DP318" s="160"/>
      <c r="DQ318" s="160"/>
      <c r="DR318" s="160"/>
      <c r="DS318" s="160"/>
      <c r="DT318" s="160"/>
      <c r="DU318" s="160"/>
      <c r="DV318" s="160"/>
      <c r="DW318" s="160"/>
    </row>
    <row r="319" spans="1:127" x14ac:dyDescent="0.35">
      <c r="A319" s="160"/>
      <c r="B319" s="160"/>
      <c r="C319" s="160"/>
      <c r="D319" s="160"/>
      <c r="E319" s="160"/>
      <c r="F319" s="160"/>
      <c r="G319" s="160"/>
      <c r="H319" s="160"/>
      <c r="I319" s="160"/>
      <c r="J319" s="160"/>
      <c r="K319" s="160"/>
      <c r="L319" s="160"/>
      <c r="M319" s="160"/>
      <c r="N319" s="160"/>
      <c r="O319" s="160"/>
      <c r="P319" s="160"/>
      <c r="Q319" s="160"/>
      <c r="R319" s="160"/>
      <c r="S319" s="160"/>
      <c r="T319" s="160"/>
      <c r="U319" s="160"/>
      <c r="V319" s="160"/>
      <c r="W319" s="160"/>
      <c r="X319" s="160"/>
      <c r="Y319" s="160"/>
      <c r="Z319" s="160"/>
      <c r="AA319" s="160"/>
      <c r="AB319" s="160"/>
      <c r="AC319" s="160"/>
      <c r="AD319" s="160"/>
      <c r="AE319" s="160"/>
      <c r="AF319" s="160"/>
      <c r="AG319" s="160"/>
      <c r="AH319" s="160"/>
      <c r="AI319" s="160"/>
      <c r="AJ319" s="160"/>
      <c r="AK319" s="160"/>
      <c r="AL319" s="160"/>
      <c r="AM319" s="160"/>
      <c r="AN319" s="160"/>
      <c r="AO319" s="160"/>
      <c r="AP319" s="160"/>
      <c r="AQ319" s="160"/>
      <c r="AR319" s="160"/>
      <c r="AS319" s="160"/>
      <c r="AT319" s="160"/>
      <c r="AU319" s="160"/>
      <c r="AV319" s="160"/>
      <c r="AW319" s="160"/>
      <c r="AX319" s="160"/>
      <c r="AY319" s="160"/>
      <c r="AZ319" s="160"/>
      <c r="BA319" s="160"/>
      <c r="BB319" s="160"/>
      <c r="BC319" s="160"/>
      <c r="BD319" s="160"/>
      <c r="BE319" s="160"/>
      <c r="BF319" s="160"/>
      <c r="BG319" s="160"/>
      <c r="BH319" s="160"/>
      <c r="BI319" s="160"/>
      <c r="BJ319" s="160"/>
      <c r="BK319" s="160"/>
      <c r="BL319" s="160"/>
      <c r="BM319" s="160"/>
      <c r="BN319" s="160"/>
      <c r="BO319" s="160"/>
      <c r="BP319" s="160"/>
      <c r="BQ319" s="160"/>
      <c r="BR319" s="160"/>
      <c r="BS319" s="160"/>
      <c r="BT319" s="160"/>
      <c r="BU319" s="160"/>
      <c r="BV319" s="160"/>
      <c r="BW319" s="160"/>
      <c r="BX319" s="160"/>
      <c r="BY319" s="160"/>
      <c r="BZ319" s="160"/>
      <c r="CA319" s="160"/>
      <c r="CB319" s="160"/>
      <c r="CC319" s="160"/>
      <c r="CD319" s="160"/>
      <c r="CE319" s="160"/>
      <c r="CF319" s="160"/>
      <c r="CG319" s="160"/>
      <c r="CH319" s="160"/>
      <c r="CI319" s="160"/>
      <c r="CJ319" s="160"/>
      <c r="CK319" s="160"/>
      <c r="CL319" s="160"/>
      <c r="CM319" s="160"/>
      <c r="CN319" s="160"/>
      <c r="CO319" s="160"/>
      <c r="CP319" s="160"/>
      <c r="CQ319" s="160"/>
      <c r="CR319" s="160"/>
      <c r="CS319" s="160"/>
      <c r="CT319" s="160"/>
      <c r="CU319" s="160"/>
      <c r="CV319" s="160"/>
      <c r="CW319" s="160"/>
      <c r="CX319" s="160"/>
      <c r="CY319" s="160"/>
      <c r="CZ319" s="160"/>
      <c r="DA319" s="160"/>
      <c r="DB319" s="160"/>
      <c r="DC319" s="160"/>
      <c r="DD319" s="160"/>
      <c r="DE319" s="160"/>
      <c r="DF319" s="160"/>
      <c r="DG319" s="160"/>
      <c r="DH319" s="160"/>
      <c r="DI319" s="160"/>
      <c r="DJ319" s="160"/>
      <c r="DK319" s="160"/>
      <c r="DL319" s="160"/>
      <c r="DM319" s="160"/>
      <c r="DN319" s="160"/>
      <c r="DO319" s="160"/>
      <c r="DP319" s="160"/>
      <c r="DQ319" s="160"/>
      <c r="DR319" s="160"/>
      <c r="DS319" s="160"/>
      <c r="DT319" s="160"/>
      <c r="DU319" s="160"/>
      <c r="DV319" s="160"/>
      <c r="DW319" s="160"/>
    </row>
    <row r="320" spans="1:127" x14ac:dyDescent="0.35">
      <c r="A320" s="160"/>
      <c r="B320" s="160"/>
      <c r="C320" s="160"/>
      <c r="D320" s="160"/>
      <c r="E320" s="160"/>
      <c r="F320" s="160"/>
      <c r="G320" s="160"/>
      <c r="H320" s="160"/>
      <c r="I320" s="160"/>
      <c r="J320" s="160"/>
      <c r="K320" s="160"/>
      <c r="L320" s="160"/>
      <c r="M320" s="160"/>
      <c r="N320" s="160"/>
      <c r="O320" s="160"/>
      <c r="P320" s="160"/>
      <c r="Q320" s="160"/>
      <c r="R320" s="160"/>
      <c r="S320" s="160"/>
      <c r="T320" s="160"/>
      <c r="U320" s="160"/>
      <c r="V320" s="160"/>
      <c r="W320" s="160"/>
      <c r="X320" s="160"/>
      <c r="Y320" s="160"/>
      <c r="Z320" s="160"/>
      <c r="AA320" s="160"/>
      <c r="AB320" s="160"/>
      <c r="AC320" s="160"/>
      <c r="AD320" s="160"/>
      <c r="AE320" s="160"/>
      <c r="AF320" s="160"/>
      <c r="AG320" s="160"/>
      <c r="AH320" s="160"/>
      <c r="AI320" s="160"/>
      <c r="AJ320" s="160"/>
      <c r="AK320" s="160"/>
      <c r="AL320" s="160"/>
      <c r="AM320" s="160"/>
      <c r="AN320" s="160"/>
      <c r="AO320" s="160"/>
      <c r="AP320" s="160"/>
      <c r="AQ320" s="160"/>
      <c r="AR320" s="160"/>
      <c r="AS320" s="160"/>
      <c r="AT320" s="160"/>
      <c r="AU320" s="160"/>
      <c r="AV320" s="160"/>
      <c r="AW320" s="160"/>
      <c r="AX320" s="160"/>
      <c r="AY320" s="160"/>
      <c r="AZ320" s="160"/>
      <c r="BA320" s="160"/>
      <c r="BB320" s="160"/>
      <c r="BC320" s="160"/>
      <c r="BD320" s="160"/>
      <c r="BE320" s="160"/>
      <c r="BF320" s="160"/>
      <c r="BG320" s="160"/>
      <c r="BH320" s="160"/>
      <c r="BI320" s="160"/>
      <c r="BJ320" s="160"/>
      <c r="BK320" s="160"/>
      <c r="BL320" s="160"/>
      <c r="BM320" s="160"/>
      <c r="BN320" s="160"/>
      <c r="BO320" s="160"/>
      <c r="BP320" s="160"/>
      <c r="BQ320" s="160"/>
      <c r="BR320" s="160"/>
      <c r="BS320" s="160"/>
      <c r="BT320" s="160"/>
      <c r="BU320" s="160"/>
      <c r="BV320" s="160"/>
      <c r="BW320" s="160"/>
      <c r="BX320" s="160"/>
      <c r="BY320" s="160"/>
      <c r="BZ320" s="160"/>
      <c r="CA320" s="160"/>
      <c r="CB320" s="160"/>
      <c r="CC320" s="160"/>
      <c r="CD320" s="160"/>
      <c r="CE320" s="160"/>
      <c r="CF320" s="160"/>
      <c r="CG320" s="160"/>
      <c r="CH320" s="160"/>
      <c r="CI320" s="160"/>
      <c r="CJ320" s="160"/>
      <c r="CK320" s="160"/>
      <c r="CL320" s="160"/>
      <c r="CM320" s="160"/>
      <c r="CN320" s="160"/>
      <c r="CO320" s="160"/>
      <c r="CP320" s="160"/>
      <c r="CQ320" s="160"/>
      <c r="CR320" s="160"/>
      <c r="CS320" s="160"/>
      <c r="CT320" s="160"/>
      <c r="CU320" s="160"/>
      <c r="CV320" s="160"/>
      <c r="CW320" s="160"/>
      <c r="CX320" s="160"/>
      <c r="CY320" s="160"/>
      <c r="CZ320" s="160"/>
      <c r="DA320" s="160"/>
      <c r="DB320" s="160"/>
      <c r="DC320" s="160"/>
      <c r="DD320" s="160"/>
      <c r="DE320" s="160"/>
      <c r="DF320" s="160"/>
      <c r="DG320" s="160"/>
      <c r="DH320" s="160"/>
      <c r="DI320" s="160"/>
      <c r="DJ320" s="160"/>
      <c r="DK320" s="160"/>
      <c r="DL320" s="160"/>
      <c r="DM320" s="160"/>
      <c r="DN320" s="160"/>
      <c r="DO320" s="160"/>
      <c r="DP320" s="160"/>
      <c r="DQ320" s="160"/>
      <c r="DR320" s="160"/>
      <c r="DS320" s="160"/>
      <c r="DT320" s="160"/>
      <c r="DU320" s="160"/>
      <c r="DV320" s="160"/>
      <c r="DW320" s="160"/>
    </row>
    <row r="321" spans="1:127" x14ac:dyDescent="0.35">
      <c r="A321" s="160"/>
      <c r="B321" s="160"/>
      <c r="C321" s="160"/>
      <c r="D321" s="160"/>
      <c r="E321" s="160"/>
      <c r="F321" s="160"/>
      <c r="G321" s="160"/>
      <c r="H321" s="160"/>
      <c r="I321" s="160"/>
      <c r="J321" s="160"/>
      <c r="K321" s="160"/>
      <c r="L321" s="160"/>
      <c r="M321" s="160"/>
      <c r="N321" s="160"/>
      <c r="O321" s="160"/>
      <c r="P321" s="160"/>
      <c r="Q321" s="160"/>
      <c r="R321" s="160"/>
      <c r="S321" s="160"/>
      <c r="T321" s="160"/>
      <c r="U321" s="160"/>
      <c r="V321" s="160"/>
      <c r="W321" s="160"/>
      <c r="X321" s="160"/>
      <c r="Y321" s="160"/>
      <c r="Z321" s="160"/>
      <c r="AA321" s="160"/>
      <c r="AB321" s="160"/>
      <c r="AC321" s="160"/>
      <c r="AD321" s="160"/>
      <c r="AE321" s="160"/>
      <c r="AF321" s="160"/>
      <c r="AG321" s="160"/>
      <c r="AH321" s="160"/>
      <c r="AI321" s="160"/>
      <c r="AJ321" s="160"/>
      <c r="AK321" s="160"/>
      <c r="AL321" s="160"/>
      <c r="AM321" s="160"/>
      <c r="AN321" s="160"/>
      <c r="AO321" s="160"/>
      <c r="AP321" s="160"/>
      <c r="AQ321" s="160"/>
      <c r="AR321" s="160"/>
      <c r="AS321" s="160"/>
      <c r="AT321" s="160"/>
      <c r="AU321" s="160"/>
      <c r="AV321" s="160"/>
      <c r="AW321" s="160"/>
      <c r="AX321" s="160"/>
      <c r="AY321" s="160"/>
      <c r="AZ321" s="160"/>
      <c r="BA321" s="160"/>
      <c r="BB321" s="160"/>
      <c r="BC321" s="160"/>
      <c r="BD321" s="160"/>
      <c r="BE321" s="160"/>
      <c r="BF321" s="160"/>
      <c r="BG321" s="160"/>
      <c r="BH321" s="160"/>
      <c r="BI321" s="160"/>
      <c r="BJ321" s="160"/>
      <c r="BK321" s="160"/>
      <c r="BL321" s="160"/>
      <c r="BM321" s="160"/>
      <c r="BN321" s="160"/>
      <c r="BO321" s="160"/>
      <c r="BP321" s="160"/>
      <c r="BQ321" s="160"/>
      <c r="BR321" s="160"/>
      <c r="BS321" s="160"/>
      <c r="BT321" s="160"/>
      <c r="BU321" s="160"/>
      <c r="BV321" s="160"/>
      <c r="BW321" s="160"/>
      <c r="BX321" s="160"/>
      <c r="BY321" s="160"/>
      <c r="BZ321" s="160"/>
      <c r="CA321" s="160"/>
      <c r="CB321" s="160"/>
      <c r="CC321" s="160"/>
      <c r="CD321" s="160"/>
      <c r="CE321" s="160"/>
      <c r="CF321" s="160"/>
      <c r="CG321" s="160"/>
      <c r="CH321" s="160"/>
      <c r="CI321" s="160"/>
      <c r="CJ321" s="160"/>
      <c r="CK321" s="160"/>
      <c r="CL321" s="160"/>
      <c r="CM321" s="160"/>
      <c r="CN321" s="160"/>
      <c r="CO321" s="160"/>
      <c r="CP321" s="160"/>
      <c r="CQ321" s="160"/>
      <c r="CR321" s="160"/>
      <c r="CS321" s="160"/>
      <c r="CT321" s="160"/>
      <c r="CU321" s="160"/>
      <c r="CV321" s="160"/>
      <c r="CW321" s="160"/>
      <c r="CX321" s="160"/>
      <c r="CY321" s="160"/>
      <c r="CZ321" s="160"/>
      <c r="DA321" s="160"/>
      <c r="DB321" s="160"/>
      <c r="DC321" s="160"/>
      <c r="DD321" s="160"/>
      <c r="DE321" s="160"/>
      <c r="DF321" s="160"/>
      <c r="DG321" s="160"/>
      <c r="DH321" s="160"/>
      <c r="DI321" s="160"/>
      <c r="DJ321" s="160"/>
      <c r="DK321" s="160"/>
      <c r="DL321" s="160"/>
      <c r="DM321" s="160"/>
      <c r="DN321" s="160"/>
      <c r="DO321" s="160"/>
      <c r="DP321" s="160"/>
      <c r="DQ321" s="160"/>
      <c r="DR321" s="160"/>
      <c r="DS321" s="160"/>
      <c r="DT321" s="160"/>
      <c r="DU321" s="160"/>
      <c r="DV321" s="160"/>
      <c r="DW321" s="160"/>
    </row>
    <row r="322" spans="1:127" x14ac:dyDescent="0.35">
      <c r="A322" s="160"/>
      <c r="B322" s="160"/>
      <c r="C322" s="160"/>
      <c r="D322" s="160"/>
      <c r="E322" s="160"/>
      <c r="F322" s="160"/>
      <c r="G322" s="160"/>
      <c r="H322" s="160"/>
      <c r="I322" s="160"/>
      <c r="J322" s="160"/>
      <c r="K322" s="160"/>
      <c r="L322" s="160"/>
      <c r="M322" s="160"/>
      <c r="N322" s="160"/>
      <c r="O322" s="160"/>
      <c r="P322" s="160"/>
      <c r="Q322" s="160"/>
      <c r="R322" s="160"/>
      <c r="S322" s="160"/>
      <c r="T322" s="160"/>
      <c r="U322" s="160"/>
      <c r="V322" s="160"/>
      <c r="W322" s="160"/>
      <c r="X322" s="160"/>
      <c r="Y322" s="160"/>
      <c r="Z322" s="160"/>
      <c r="AA322" s="160"/>
      <c r="AB322" s="160"/>
      <c r="AC322" s="160"/>
      <c r="AD322" s="160"/>
      <c r="AE322" s="160"/>
      <c r="AF322" s="160"/>
      <c r="AG322" s="160"/>
      <c r="AH322" s="160"/>
      <c r="AI322" s="160"/>
      <c r="AJ322" s="160"/>
      <c r="AK322" s="160"/>
      <c r="AL322" s="160"/>
      <c r="AM322" s="160"/>
      <c r="AN322" s="160"/>
      <c r="AO322" s="160"/>
      <c r="AP322" s="160"/>
      <c r="AQ322" s="160"/>
      <c r="AR322" s="160"/>
      <c r="AS322" s="160"/>
      <c r="AT322" s="160"/>
      <c r="AU322" s="160"/>
      <c r="AV322" s="160"/>
      <c r="AW322" s="160"/>
      <c r="AX322" s="160"/>
      <c r="AY322" s="160"/>
      <c r="AZ322" s="160"/>
      <c r="BA322" s="160"/>
      <c r="BB322" s="160"/>
      <c r="BC322" s="160"/>
      <c r="BD322" s="160"/>
      <c r="BE322" s="160"/>
      <c r="BF322" s="160"/>
      <c r="BG322" s="160"/>
      <c r="BH322" s="160"/>
      <c r="BI322" s="160"/>
      <c r="BJ322" s="160"/>
      <c r="BK322" s="160"/>
      <c r="BL322" s="160"/>
      <c r="BM322" s="160"/>
      <c r="BN322" s="160"/>
      <c r="BO322" s="160"/>
      <c r="BP322" s="160"/>
      <c r="BQ322" s="160"/>
      <c r="BR322" s="160"/>
      <c r="BS322" s="160"/>
      <c r="BT322" s="160"/>
      <c r="BU322" s="160"/>
      <c r="BV322" s="160"/>
      <c r="BW322" s="160"/>
      <c r="BX322" s="160"/>
      <c r="BY322" s="160"/>
      <c r="BZ322" s="160"/>
      <c r="CA322" s="160"/>
      <c r="CB322" s="160"/>
      <c r="CC322" s="160"/>
      <c r="CD322" s="160"/>
      <c r="CE322" s="160"/>
      <c r="CF322" s="160"/>
      <c r="CG322" s="160"/>
      <c r="CH322" s="160"/>
      <c r="CI322" s="160"/>
      <c r="CJ322" s="160"/>
      <c r="CK322" s="160"/>
      <c r="CL322" s="160"/>
      <c r="CM322" s="160"/>
      <c r="CN322" s="160"/>
      <c r="CO322" s="160"/>
      <c r="CP322" s="160"/>
      <c r="CQ322" s="160"/>
      <c r="CR322" s="160"/>
      <c r="CS322" s="160"/>
      <c r="CT322" s="160"/>
      <c r="CU322" s="160"/>
      <c r="CV322" s="160"/>
      <c r="CW322" s="160"/>
      <c r="CX322" s="160"/>
      <c r="CY322" s="160"/>
      <c r="CZ322" s="160"/>
      <c r="DA322" s="160"/>
      <c r="DB322" s="160"/>
      <c r="DC322" s="160"/>
      <c r="DD322" s="160"/>
      <c r="DE322" s="160"/>
      <c r="DF322" s="160"/>
      <c r="DG322" s="160"/>
      <c r="DH322" s="160"/>
      <c r="DI322" s="160"/>
      <c r="DJ322" s="160"/>
      <c r="DK322" s="160"/>
      <c r="DL322" s="160"/>
      <c r="DM322" s="160"/>
      <c r="DN322" s="160"/>
      <c r="DO322" s="160"/>
      <c r="DP322" s="160"/>
      <c r="DQ322" s="160"/>
      <c r="DR322" s="160"/>
      <c r="DS322" s="160"/>
      <c r="DT322" s="160"/>
      <c r="DU322" s="160"/>
      <c r="DV322" s="160"/>
      <c r="DW322" s="160"/>
    </row>
    <row r="323" spans="1:127" x14ac:dyDescent="0.35">
      <c r="A323" s="160"/>
      <c r="B323" s="160"/>
      <c r="C323" s="160"/>
      <c r="D323" s="160"/>
      <c r="E323" s="160"/>
      <c r="F323" s="160"/>
      <c r="G323" s="160"/>
      <c r="H323" s="160"/>
      <c r="I323" s="160"/>
      <c r="J323" s="160"/>
      <c r="K323" s="160"/>
      <c r="L323" s="160"/>
      <c r="M323" s="160"/>
      <c r="N323" s="160"/>
      <c r="O323" s="160"/>
      <c r="P323" s="160"/>
      <c r="Q323" s="160"/>
      <c r="R323" s="160"/>
      <c r="S323" s="160"/>
      <c r="T323" s="160"/>
      <c r="U323" s="160"/>
      <c r="V323" s="160"/>
      <c r="W323" s="160"/>
      <c r="X323" s="160"/>
      <c r="Y323" s="160"/>
      <c r="Z323" s="160"/>
      <c r="AA323" s="160"/>
      <c r="AB323" s="160"/>
      <c r="AC323" s="160"/>
      <c r="AD323" s="160"/>
      <c r="AE323" s="160"/>
      <c r="AF323" s="160"/>
      <c r="AG323" s="160"/>
      <c r="AH323" s="160"/>
      <c r="AI323" s="160"/>
      <c r="AJ323" s="160"/>
      <c r="AK323" s="160"/>
      <c r="AL323" s="160"/>
      <c r="AM323" s="160"/>
      <c r="AN323" s="160"/>
      <c r="AO323" s="160"/>
      <c r="AP323" s="160"/>
      <c r="AQ323" s="160"/>
      <c r="AR323" s="160"/>
      <c r="AS323" s="160"/>
      <c r="AT323" s="160"/>
      <c r="AU323" s="160"/>
      <c r="AV323" s="160"/>
      <c r="AW323" s="160"/>
      <c r="AX323" s="160"/>
      <c r="AY323" s="160"/>
      <c r="AZ323" s="160"/>
      <c r="BA323" s="160"/>
      <c r="BB323" s="160"/>
      <c r="BC323" s="160"/>
      <c r="BD323" s="160"/>
      <c r="BE323" s="160"/>
      <c r="BF323" s="160"/>
      <c r="BG323" s="160"/>
      <c r="BH323" s="160"/>
      <c r="BI323" s="160"/>
      <c r="BJ323" s="160"/>
      <c r="BK323" s="160"/>
      <c r="BL323" s="160"/>
      <c r="BM323" s="160"/>
      <c r="BN323" s="160"/>
      <c r="BO323" s="160"/>
      <c r="BP323" s="160"/>
      <c r="BQ323" s="160"/>
      <c r="BR323" s="160"/>
      <c r="BS323" s="160"/>
      <c r="BT323" s="160"/>
      <c r="BU323" s="160"/>
      <c r="BV323" s="160"/>
      <c r="BW323" s="160"/>
      <c r="BX323" s="160"/>
      <c r="BY323" s="160"/>
      <c r="BZ323" s="160"/>
      <c r="CA323" s="160"/>
      <c r="CB323" s="160"/>
      <c r="CC323" s="160"/>
      <c r="CD323" s="160"/>
      <c r="CE323" s="160"/>
      <c r="CF323" s="160"/>
      <c r="CG323" s="160"/>
      <c r="CH323" s="160"/>
      <c r="CI323" s="160"/>
      <c r="CJ323" s="160"/>
      <c r="CK323" s="160"/>
      <c r="CL323" s="160"/>
      <c r="CM323" s="160"/>
      <c r="CN323" s="160"/>
      <c r="CO323" s="160"/>
      <c r="CP323" s="160"/>
      <c r="CQ323" s="160"/>
      <c r="CR323" s="160"/>
      <c r="CS323" s="160"/>
      <c r="CT323" s="160"/>
      <c r="CU323" s="160"/>
      <c r="CV323" s="160"/>
      <c r="CW323" s="160"/>
      <c r="CX323" s="160"/>
      <c r="CY323" s="160"/>
      <c r="CZ323" s="160"/>
      <c r="DA323" s="160"/>
      <c r="DB323" s="160"/>
      <c r="DC323" s="160"/>
      <c r="DD323" s="160"/>
      <c r="DE323" s="160"/>
      <c r="DF323" s="160"/>
      <c r="DG323" s="160"/>
      <c r="DH323" s="160"/>
      <c r="DI323" s="160"/>
      <c r="DJ323" s="160"/>
      <c r="DK323" s="160"/>
      <c r="DL323" s="160"/>
      <c r="DM323" s="160"/>
      <c r="DN323" s="160"/>
      <c r="DO323" s="160"/>
      <c r="DP323" s="160"/>
      <c r="DQ323" s="160"/>
      <c r="DR323" s="160"/>
      <c r="DS323" s="160"/>
      <c r="DT323" s="160"/>
      <c r="DU323" s="160"/>
      <c r="DV323" s="160"/>
      <c r="DW323" s="160"/>
    </row>
    <row r="324" spans="1:127" x14ac:dyDescent="0.35">
      <c r="A324" s="160"/>
      <c r="B324" s="160"/>
      <c r="C324" s="160"/>
      <c r="D324" s="160"/>
      <c r="E324" s="160"/>
      <c r="F324" s="160"/>
      <c r="G324" s="160"/>
      <c r="H324" s="160"/>
      <c r="I324" s="160"/>
      <c r="J324" s="160"/>
      <c r="K324" s="160"/>
      <c r="L324" s="160"/>
      <c r="M324" s="160"/>
      <c r="N324" s="160"/>
      <c r="O324" s="160"/>
      <c r="P324" s="160"/>
      <c r="Q324" s="160"/>
      <c r="R324" s="160"/>
      <c r="S324" s="160"/>
      <c r="T324" s="160"/>
      <c r="U324" s="160"/>
      <c r="V324" s="160"/>
      <c r="W324" s="160"/>
      <c r="X324" s="160"/>
      <c r="Y324" s="160"/>
      <c r="Z324" s="160"/>
      <c r="AA324" s="160"/>
      <c r="AB324" s="160"/>
      <c r="AC324" s="160"/>
      <c r="AD324" s="160"/>
      <c r="AE324" s="160"/>
      <c r="AF324" s="160"/>
      <c r="AG324" s="160"/>
      <c r="AH324" s="160"/>
      <c r="AI324" s="160"/>
      <c r="AJ324" s="160"/>
      <c r="AK324" s="160"/>
      <c r="AL324" s="160"/>
      <c r="AM324" s="160"/>
      <c r="AN324" s="160"/>
      <c r="AO324" s="160"/>
      <c r="AP324" s="160"/>
      <c r="AQ324" s="160"/>
      <c r="AR324" s="160"/>
      <c r="AS324" s="160"/>
      <c r="AT324" s="160"/>
      <c r="AU324" s="160"/>
      <c r="AV324" s="160"/>
      <c r="AW324" s="160"/>
      <c r="AX324" s="160"/>
      <c r="AY324" s="160"/>
      <c r="AZ324" s="160"/>
      <c r="BA324" s="160"/>
      <c r="BB324" s="160"/>
      <c r="BC324" s="160"/>
      <c r="BD324" s="160"/>
      <c r="BE324" s="160"/>
      <c r="BF324" s="160"/>
      <c r="BG324" s="160"/>
      <c r="BH324" s="160"/>
      <c r="BI324" s="160"/>
      <c r="BJ324" s="160"/>
      <c r="BK324" s="160"/>
      <c r="BL324" s="160"/>
      <c r="BM324" s="160"/>
      <c r="BN324" s="160"/>
      <c r="BO324" s="160"/>
      <c r="BP324" s="160"/>
      <c r="BQ324" s="160"/>
      <c r="BR324" s="160"/>
      <c r="BS324" s="160"/>
      <c r="BT324" s="160"/>
      <c r="BU324" s="160"/>
      <c r="BV324" s="160"/>
      <c r="BW324" s="160"/>
      <c r="BX324" s="160"/>
      <c r="BY324" s="160"/>
      <c r="BZ324" s="160"/>
      <c r="CA324" s="160"/>
      <c r="CB324" s="160"/>
      <c r="CC324" s="160"/>
      <c r="CD324" s="160"/>
      <c r="CE324" s="160"/>
      <c r="CF324" s="160"/>
      <c r="CG324" s="160"/>
      <c r="CH324" s="160"/>
      <c r="CI324" s="160"/>
      <c r="CJ324" s="160"/>
      <c r="CK324" s="160"/>
      <c r="CL324" s="160"/>
      <c r="CM324" s="160"/>
      <c r="CN324" s="160"/>
      <c r="CO324" s="160"/>
      <c r="CP324" s="160"/>
      <c r="CQ324" s="160"/>
      <c r="CR324" s="160"/>
      <c r="CS324" s="160"/>
      <c r="CT324" s="160"/>
      <c r="CU324" s="160"/>
      <c r="CV324" s="160"/>
      <c r="CW324" s="160"/>
      <c r="CX324" s="160"/>
      <c r="CY324" s="160"/>
      <c r="CZ324" s="160"/>
      <c r="DA324" s="160"/>
      <c r="DB324" s="160"/>
      <c r="DC324" s="160"/>
      <c r="DD324" s="160"/>
      <c r="DE324" s="160"/>
      <c r="DF324" s="160"/>
      <c r="DG324" s="160"/>
      <c r="DH324" s="160"/>
      <c r="DI324" s="160"/>
      <c r="DJ324" s="160"/>
      <c r="DK324" s="160"/>
      <c r="DL324" s="160"/>
      <c r="DM324" s="160"/>
      <c r="DN324" s="160"/>
      <c r="DO324" s="160"/>
      <c r="DP324" s="160"/>
      <c r="DQ324" s="160"/>
      <c r="DR324" s="160"/>
      <c r="DS324" s="160"/>
      <c r="DT324" s="160"/>
      <c r="DU324" s="160"/>
      <c r="DV324" s="160"/>
      <c r="DW324" s="160"/>
    </row>
    <row r="325" spans="1:127" x14ac:dyDescent="0.35">
      <c r="A325" s="160"/>
      <c r="B325" s="160"/>
      <c r="C325" s="160"/>
      <c r="D325" s="160"/>
      <c r="E325" s="160"/>
      <c r="F325" s="160"/>
      <c r="G325" s="160"/>
      <c r="H325" s="160"/>
      <c r="I325" s="160"/>
      <c r="J325" s="160"/>
      <c r="K325" s="160"/>
      <c r="L325" s="160"/>
      <c r="M325" s="160"/>
      <c r="N325" s="160"/>
      <c r="O325" s="160"/>
      <c r="P325" s="160"/>
      <c r="Q325" s="160"/>
      <c r="R325" s="160"/>
      <c r="S325" s="160"/>
      <c r="T325" s="160"/>
      <c r="U325" s="160"/>
      <c r="V325" s="160"/>
      <c r="W325" s="160"/>
      <c r="X325" s="160"/>
      <c r="Y325" s="160"/>
      <c r="Z325" s="160"/>
      <c r="AA325" s="160"/>
      <c r="AB325" s="160"/>
      <c r="AC325" s="160"/>
      <c r="AD325" s="160"/>
      <c r="AE325" s="160"/>
      <c r="AF325" s="160"/>
      <c r="AG325" s="160"/>
      <c r="AH325" s="160"/>
      <c r="AI325" s="160"/>
      <c r="AJ325" s="160"/>
      <c r="AK325" s="160"/>
      <c r="AL325" s="160"/>
      <c r="AM325" s="160"/>
      <c r="AN325" s="160"/>
      <c r="AO325" s="160"/>
      <c r="AP325" s="160"/>
      <c r="AQ325" s="160"/>
      <c r="AR325" s="160"/>
      <c r="AS325" s="160"/>
      <c r="AT325" s="160"/>
      <c r="AU325" s="160"/>
      <c r="AV325" s="160"/>
      <c r="AW325" s="160"/>
      <c r="AX325" s="160"/>
      <c r="AY325" s="160"/>
      <c r="AZ325" s="160"/>
      <c r="BA325" s="160"/>
      <c r="BB325" s="160"/>
      <c r="BC325" s="160"/>
      <c r="BD325" s="160"/>
      <c r="BE325" s="160"/>
      <c r="BF325" s="160"/>
      <c r="BG325" s="160"/>
      <c r="BH325" s="160"/>
      <c r="BI325" s="160"/>
      <c r="BJ325" s="160"/>
      <c r="BK325" s="160"/>
      <c r="BL325" s="160"/>
      <c r="BM325" s="160"/>
      <c r="BN325" s="160"/>
      <c r="BO325" s="160"/>
      <c r="BP325" s="160"/>
      <c r="BQ325" s="160"/>
      <c r="BR325" s="160"/>
      <c r="BS325" s="160"/>
      <c r="BT325" s="160"/>
      <c r="BU325" s="160"/>
      <c r="BV325" s="160"/>
      <c r="BW325" s="160"/>
      <c r="BX325" s="160"/>
      <c r="BY325" s="160"/>
      <c r="BZ325" s="160"/>
      <c r="CA325" s="160"/>
      <c r="CB325" s="160"/>
      <c r="CC325" s="160"/>
      <c r="CD325" s="160"/>
      <c r="CE325" s="160"/>
      <c r="CF325" s="160"/>
      <c r="CG325" s="160"/>
      <c r="CH325" s="160"/>
      <c r="CI325" s="160"/>
      <c r="CJ325" s="160"/>
      <c r="CK325" s="160"/>
      <c r="CL325" s="160"/>
      <c r="CM325" s="160"/>
      <c r="CN325" s="160"/>
      <c r="CO325" s="160"/>
      <c r="CP325" s="160"/>
      <c r="CQ325" s="160"/>
      <c r="CR325" s="160"/>
      <c r="CS325" s="160"/>
      <c r="CT325" s="160"/>
      <c r="CU325" s="160"/>
      <c r="CV325" s="160"/>
      <c r="CW325" s="160"/>
      <c r="CX325" s="160"/>
      <c r="CY325" s="160"/>
      <c r="CZ325" s="160"/>
      <c r="DA325" s="160"/>
      <c r="DB325" s="160"/>
      <c r="DC325" s="160"/>
      <c r="DD325" s="160"/>
      <c r="DE325" s="160"/>
      <c r="DF325" s="160"/>
      <c r="DG325" s="160"/>
      <c r="DH325" s="160"/>
      <c r="DI325" s="160"/>
      <c r="DJ325" s="160"/>
      <c r="DK325" s="160"/>
      <c r="DL325" s="160"/>
      <c r="DM325" s="160"/>
      <c r="DN325" s="160"/>
      <c r="DO325" s="160"/>
      <c r="DP325" s="160"/>
      <c r="DQ325" s="160"/>
      <c r="DR325" s="160"/>
      <c r="DS325" s="160"/>
      <c r="DT325" s="160"/>
      <c r="DU325" s="160"/>
      <c r="DV325" s="160"/>
      <c r="DW325" s="160"/>
    </row>
    <row r="326" spans="1:127" x14ac:dyDescent="0.35">
      <c r="A326" s="160"/>
      <c r="B326" s="160"/>
      <c r="C326" s="160"/>
      <c r="D326" s="160"/>
      <c r="E326" s="160"/>
      <c r="F326" s="160"/>
      <c r="G326" s="160"/>
      <c r="H326" s="160"/>
      <c r="I326" s="160"/>
      <c r="J326" s="160"/>
      <c r="K326" s="160"/>
      <c r="L326" s="160"/>
      <c r="M326" s="160"/>
      <c r="N326" s="160"/>
      <c r="O326" s="160"/>
      <c r="P326" s="160"/>
      <c r="Q326" s="160"/>
      <c r="R326" s="160"/>
      <c r="S326" s="160"/>
      <c r="T326" s="160"/>
      <c r="U326" s="160"/>
      <c r="V326" s="160"/>
      <c r="W326" s="160"/>
      <c r="X326" s="160"/>
      <c r="Y326" s="160"/>
      <c r="Z326" s="160"/>
      <c r="AA326" s="160"/>
      <c r="AB326" s="160"/>
      <c r="AC326" s="160"/>
      <c r="AD326" s="160"/>
      <c r="AE326" s="160"/>
      <c r="AF326" s="160"/>
      <c r="AG326" s="160"/>
      <c r="AH326" s="160"/>
      <c r="AI326" s="160"/>
      <c r="AJ326" s="160"/>
      <c r="AK326" s="160"/>
      <c r="AL326" s="160"/>
      <c r="AM326" s="160"/>
      <c r="AN326" s="160"/>
      <c r="AO326" s="160"/>
      <c r="AP326" s="160"/>
      <c r="AQ326" s="160"/>
      <c r="AR326" s="160"/>
      <c r="AS326" s="160"/>
      <c r="AT326" s="160"/>
      <c r="AU326" s="160"/>
      <c r="AV326" s="160"/>
      <c r="AW326" s="160"/>
      <c r="AX326" s="160"/>
      <c r="AY326" s="160"/>
      <c r="AZ326" s="160"/>
      <c r="BA326" s="160"/>
      <c r="BB326" s="160"/>
      <c r="BC326" s="160"/>
      <c r="BD326" s="160"/>
      <c r="BE326" s="160"/>
      <c r="BF326" s="160"/>
      <c r="BG326" s="160"/>
      <c r="BH326" s="160"/>
      <c r="BI326" s="160"/>
      <c r="BJ326" s="160"/>
      <c r="BK326" s="160"/>
      <c r="BL326" s="160"/>
      <c r="BM326" s="160"/>
      <c r="BN326" s="160"/>
      <c r="BO326" s="160"/>
      <c r="BP326" s="160"/>
      <c r="BQ326" s="160"/>
      <c r="BR326" s="160"/>
      <c r="BS326" s="160"/>
      <c r="BT326" s="160"/>
      <c r="BU326" s="160"/>
      <c r="BV326" s="160"/>
      <c r="BW326" s="160"/>
      <c r="BX326" s="160"/>
      <c r="BY326" s="160"/>
      <c r="BZ326" s="160"/>
      <c r="CA326" s="160"/>
      <c r="CB326" s="160"/>
      <c r="CC326" s="160"/>
      <c r="CD326" s="160"/>
      <c r="CE326" s="160"/>
      <c r="CF326" s="160"/>
      <c r="CG326" s="160"/>
      <c r="CH326" s="160"/>
      <c r="CI326" s="160"/>
      <c r="CJ326" s="160"/>
      <c r="CK326" s="160"/>
      <c r="CL326" s="160"/>
      <c r="CM326" s="160"/>
      <c r="CN326" s="160"/>
      <c r="CO326" s="160"/>
      <c r="CP326" s="160"/>
      <c r="CQ326" s="160"/>
      <c r="CR326" s="160"/>
      <c r="CS326" s="160"/>
      <c r="CT326" s="160"/>
      <c r="CU326" s="160"/>
      <c r="CV326" s="160"/>
      <c r="CW326" s="160"/>
      <c r="CX326" s="160"/>
      <c r="CY326" s="160"/>
      <c r="CZ326" s="160"/>
      <c r="DA326" s="160"/>
      <c r="DB326" s="160"/>
      <c r="DC326" s="160"/>
      <c r="DD326" s="160"/>
      <c r="DE326" s="160"/>
      <c r="DF326" s="160"/>
      <c r="DG326" s="160"/>
      <c r="DH326" s="160"/>
      <c r="DI326" s="160"/>
      <c r="DJ326" s="160"/>
      <c r="DK326" s="160"/>
      <c r="DL326" s="160"/>
      <c r="DM326" s="160"/>
      <c r="DN326" s="160"/>
      <c r="DO326" s="160"/>
      <c r="DP326" s="160"/>
      <c r="DQ326" s="160"/>
      <c r="DR326" s="160"/>
      <c r="DS326" s="160"/>
      <c r="DT326" s="160"/>
      <c r="DU326" s="160"/>
      <c r="DV326" s="160"/>
      <c r="DW326" s="160"/>
    </row>
    <row r="327" spans="1:127" x14ac:dyDescent="0.35">
      <c r="A327" s="160"/>
      <c r="B327" s="160"/>
      <c r="C327" s="160"/>
      <c r="D327" s="160"/>
      <c r="E327" s="160"/>
      <c r="F327" s="160"/>
      <c r="G327" s="160"/>
      <c r="H327" s="160"/>
      <c r="I327" s="160"/>
      <c r="J327" s="160"/>
      <c r="K327" s="160"/>
      <c r="L327" s="160"/>
      <c r="M327" s="160"/>
      <c r="N327" s="160"/>
      <c r="O327" s="160"/>
      <c r="P327" s="160"/>
      <c r="Q327" s="160"/>
      <c r="R327" s="160"/>
      <c r="S327" s="160"/>
      <c r="T327" s="160"/>
      <c r="U327" s="160"/>
      <c r="V327" s="160"/>
      <c r="W327" s="160"/>
      <c r="X327" s="160"/>
      <c r="Y327" s="160"/>
      <c r="Z327" s="160"/>
      <c r="AA327" s="160"/>
      <c r="AB327" s="160"/>
      <c r="AC327" s="160"/>
      <c r="AD327" s="160"/>
      <c r="AE327" s="160"/>
      <c r="AF327" s="160"/>
      <c r="AG327" s="160"/>
      <c r="AH327" s="160"/>
      <c r="AI327" s="160"/>
      <c r="AJ327" s="160"/>
      <c r="AK327" s="160"/>
      <c r="AL327" s="160"/>
      <c r="AM327" s="160"/>
      <c r="AN327" s="160"/>
      <c r="AO327" s="160"/>
      <c r="AP327" s="160"/>
      <c r="AQ327" s="160"/>
      <c r="AR327" s="160"/>
      <c r="AS327" s="160"/>
      <c r="AT327" s="160"/>
      <c r="AU327" s="160"/>
      <c r="AV327" s="160"/>
      <c r="AW327" s="160"/>
      <c r="AX327" s="160"/>
      <c r="AY327" s="160"/>
      <c r="AZ327" s="160"/>
      <c r="BA327" s="160"/>
      <c r="BB327" s="160"/>
      <c r="BC327" s="160"/>
      <c r="BD327" s="160"/>
      <c r="BE327" s="160"/>
      <c r="BF327" s="160"/>
      <c r="BG327" s="160"/>
      <c r="BH327" s="160"/>
      <c r="BI327" s="160"/>
      <c r="BJ327" s="160"/>
      <c r="BK327" s="160"/>
      <c r="BL327" s="160"/>
      <c r="BM327" s="160"/>
      <c r="BN327" s="160"/>
      <c r="BO327" s="160"/>
      <c r="BP327" s="160"/>
      <c r="BQ327" s="160"/>
      <c r="BR327" s="160"/>
      <c r="BS327" s="160"/>
      <c r="BT327" s="160"/>
      <c r="BU327" s="160"/>
      <c r="BV327" s="160"/>
      <c r="BW327" s="160"/>
      <c r="BX327" s="160"/>
      <c r="BY327" s="160"/>
      <c r="BZ327" s="160"/>
      <c r="CA327" s="160"/>
      <c r="CB327" s="160"/>
      <c r="CC327" s="160"/>
      <c r="CD327" s="160"/>
      <c r="CE327" s="160"/>
      <c r="CF327" s="160"/>
      <c r="CG327" s="160"/>
      <c r="CH327" s="160"/>
      <c r="CI327" s="160"/>
      <c r="CJ327" s="160"/>
      <c r="CK327" s="160"/>
      <c r="CL327" s="160"/>
      <c r="CM327" s="160"/>
      <c r="CN327" s="160"/>
      <c r="CO327" s="160"/>
      <c r="CP327" s="160"/>
      <c r="CQ327" s="160"/>
      <c r="CR327" s="160"/>
      <c r="CS327" s="160"/>
      <c r="CT327" s="160"/>
      <c r="CU327" s="160"/>
      <c r="CV327" s="160"/>
      <c r="CW327" s="160"/>
      <c r="CX327" s="160"/>
      <c r="CY327" s="160"/>
      <c r="CZ327" s="160"/>
      <c r="DA327" s="160"/>
      <c r="DB327" s="160"/>
      <c r="DC327" s="160"/>
      <c r="DD327" s="160"/>
      <c r="DE327" s="160"/>
      <c r="DF327" s="160"/>
      <c r="DG327" s="160"/>
      <c r="DH327" s="160"/>
      <c r="DI327" s="160"/>
      <c r="DJ327" s="160"/>
      <c r="DK327" s="160"/>
      <c r="DL327" s="160"/>
      <c r="DM327" s="160"/>
      <c r="DN327" s="160"/>
      <c r="DO327" s="160"/>
      <c r="DP327" s="160"/>
      <c r="DQ327" s="160"/>
      <c r="DR327" s="160"/>
      <c r="DS327" s="160"/>
      <c r="DT327" s="160"/>
      <c r="DU327" s="160"/>
      <c r="DV327" s="160"/>
      <c r="DW327" s="160"/>
    </row>
    <row r="328" spans="1:127" x14ac:dyDescent="0.35">
      <c r="A328" s="160"/>
      <c r="B328" s="160"/>
      <c r="C328" s="160"/>
      <c r="D328" s="160"/>
      <c r="E328" s="160"/>
      <c r="F328" s="160"/>
      <c r="G328" s="160"/>
      <c r="H328" s="160"/>
      <c r="I328" s="160"/>
      <c r="J328" s="160"/>
      <c r="K328" s="160"/>
      <c r="L328" s="160"/>
      <c r="M328" s="160"/>
      <c r="N328" s="160"/>
      <c r="O328" s="160"/>
      <c r="P328" s="160"/>
      <c r="Q328" s="160"/>
      <c r="R328" s="160"/>
      <c r="S328" s="160"/>
      <c r="T328" s="160"/>
      <c r="U328" s="160"/>
      <c r="V328" s="160"/>
      <c r="W328" s="160"/>
      <c r="X328" s="160"/>
      <c r="Y328" s="160"/>
      <c r="Z328" s="160"/>
      <c r="AA328" s="160"/>
      <c r="AB328" s="160"/>
      <c r="AC328" s="160"/>
      <c r="AD328" s="160"/>
      <c r="AE328" s="160"/>
      <c r="AF328" s="160"/>
      <c r="AG328" s="160"/>
      <c r="AH328" s="160"/>
      <c r="AI328" s="160"/>
      <c r="AJ328" s="160"/>
      <c r="AK328" s="160"/>
      <c r="AL328" s="160"/>
      <c r="AM328" s="160"/>
      <c r="AN328" s="160"/>
      <c r="AO328" s="160"/>
      <c r="AP328" s="160"/>
      <c r="AQ328" s="160"/>
      <c r="AR328" s="160"/>
      <c r="AS328" s="160"/>
      <c r="AT328" s="160"/>
      <c r="AU328" s="160"/>
      <c r="AV328" s="160"/>
      <c r="AW328" s="160"/>
      <c r="AX328" s="160"/>
      <c r="AY328" s="160"/>
      <c r="AZ328" s="160"/>
      <c r="BA328" s="160"/>
      <c r="BB328" s="160"/>
      <c r="BC328" s="160"/>
      <c r="BD328" s="160"/>
      <c r="BE328" s="160"/>
      <c r="BF328" s="160"/>
      <c r="BG328" s="160"/>
      <c r="BH328" s="160"/>
      <c r="BI328" s="160"/>
      <c r="BJ328" s="160"/>
      <c r="BK328" s="160"/>
      <c r="BL328" s="160"/>
      <c r="BM328" s="160"/>
      <c r="BN328" s="160"/>
      <c r="BO328" s="160"/>
      <c r="BP328" s="160"/>
      <c r="BQ328" s="160"/>
      <c r="BR328" s="160"/>
      <c r="BS328" s="160"/>
      <c r="BT328" s="160"/>
      <c r="BU328" s="160"/>
      <c r="BV328" s="160"/>
      <c r="BW328" s="160"/>
      <c r="BX328" s="160"/>
      <c r="BY328" s="160"/>
      <c r="BZ328" s="160"/>
      <c r="CA328" s="160"/>
      <c r="CB328" s="160"/>
      <c r="CC328" s="160"/>
      <c r="CD328" s="160"/>
      <c r="CE328" s="160"/>
      <c r="CF328" s="160"/>
      <c r="CG328" s="160"/>
      <c r="CH328" s="160"/>
      <c r="CI328" s="160"/>
      <c r="CJ328" s="160"/>
      <c r="CK328" s="160"/>
      <c r="CL328" s="160"/>
      <c r="CM328" s="160"/>
      <c r="CN328" s="160"/>
      <c r="CO328" s="160"/>
      <c r="CP328" s="160"/>
      <c r="CQ328" s="160"/>
      <c r="CR328" s="160"/>
      <c r="CS328" s="160"/>
      <c r="CT328" s="160"/>
      <c r="CU328" s="160"/>
      <c r="CV328" s="160"/>
      <c r="CW328" s="160"/>
      <c r="CX328" s="160"/>
      <c r="CY328" s="160"/>
      <c r="CZ328" s="160"/>
      <c r="DA328" s="160"/>
      <c r="DB328" s="160"/>
      <c r="DC328" s="160"/>
      <c r="DD328" s="160"/>
      <c r="DE328" s="160"/>
      <c r="DF328" s="160"/>
      <c r="DG328" s="160"/>
      <c r="DH328" s="160"/>
      <c r="DI328" s="160"/>
      <c r="DJ328" s="160"/>
      <c r="DK328" s="160"/>
      <c r="DL328" s="160"/>
      <c r="DM328" s="160"/>
      <c r="DN328" s="160"/>
      <c r="DO328" s="160"/>
      <c r="DP328" s="160"/>
      <c r="DQ328" s="160"/>
      <c r="DR328" s="160"/>
      <c r="DS328" s="160"/>
      <c r="DT328" s="160"/>
      <c r="DU328" s="160"/>
      <c r="DV328" s="160"/>
      <c r="DW328" s="160"/>
    </row>
    <row r="329" spans="1:127" x14ac:dyDescent="0.35">
      <c r="A329" s="160"/>
      <c r="B329" s="160"/>
      <c r="C329" s="160"/>
      <c r="D329" s="160"/>
      <c r="E329" s="160"/>
      <c r="F329" s="160"/>
      <c r="G329" s="160"/>
      <c r="H329" s="160"/>
      <c r="I329" s="160"/>
      <c r="J329" s="160"/>
      <c r="K329" s="160"/>
      <c r="L329" s="160"/>
      <c r="M329" s="160"/>
      <c r="N329" s="160"/>
      <c r="O329" s="160"/>
      <c r="P329" s="160"/>
      <c r="Q329" s="160"/>
      <c r="R329" s="160"/>
      <c r="S329" s="160"/>
      <c r="T329" s="160"/>
      <c r="U329" s="160"/>
      <c r="V329" s="160"/>
      <c r="W329" s="160"/>
      <c r="X329" s="160"/>
      <c r="Y329" s="160"/>
      <c r="Z329" s="160"/>
      <c r="AA329" s="160"/>
      <c r="AB329" s="160"/>
      <c r="AC329" s="160"/>
      <c r="AD329" s="160"/>
      <c r="AE329" s="160"/>
      <c r="AF329" s="160"/>
      <c r="AG329" s="160"/>
      <c r="AH329" s="160"/>
      <c r="AI329" s="160"/>
      <c r="AJ329" s="160"/>
      <c r="AK329" s="160"/>
      <c r="AL329" s="160"/>
      <c r="AM329" s="160"/>
      <c r="AN329" s="160"/>
      <c r="AO329" s="160"/>
      <c r="AP329" s="160"/>
      <c r="AQ329" s="160"/>
      <c r="AR329" s="160"/>
      <c r="AS329" s="160"/>
      <c r="AT329" s="160"/>
      <c r="AU329" s="160"/>
      <c r="AV329" s="160"/>
      <c r="AW329" s="160"/>
      <c r="AX329" s="160"/>
      <c r="AY329" s="160"/>
      <c r="AZ329" s="160"/>
      <c r="BA329" s="160"/>
      <c r="BB329" s="160"/>
      <c r="BC329" s="160"/>
      <c r="BD329" s="160"/>
      <c r="BE329" s="160"/>
      <c r="BF329" s="160"/>
      <c r="BG329" s="160"/>
      <c r="BH329" s="160"/>
      <c r="BI329" s="160"/>
      <c r="BJ329" s="160"/>
      <c r="BK329" s="160"/>
      <c r="BL329" s="160"/>
      <c r="BM329" s="160"/>
      <c r="BN329" s="160"/>
      <c r="BO329" s="160"/>
      <c r="BP329" s="160"/>
      <c r="BQ329" s="160"/>
      <c r="BR329" s="160"/>
      <c r="BS329" s="160"/>
      <c r="BT329" s="160"/>
      <c r="BU329" s="160"/>
      <c r="BV329" s="160"/>
      <c r="BW329" s="160"/>
      <c r="BX329" s="160"/>
      <c r="BY329" s="160"/>
      <c r="BZ329" s="160"/>
      <c r="CA329" s="160"/>
      <c r="CB329" s="160"/>
      <c r="CC329" s="160"/>
      <c r="CD329" s="160"/>
      <c r="CE329" s="160"/>
      <c r="CF329" s="160"/>
      <c r="CG329" s="160"/>
      <c r="CH329" s="160"/>
      <c r="CI329" s="160"/>
      <c r="CJ329" s="160"/>
      <c r="CK329" s="160"/>
      <c r="CL329" s="160"/>
      <c r="CM329" s="160"/>
      <c r="CN329" s="160"/>
      <c r="CO329" s="160"/>
      <c r="CP329" s="160"/>
      <c r="CQ329" s="160"/>
      <c r="CR329" s="160"/>
      <c r="CS329" s="160"/>
      <c r="CT329" s="160"/>
      <c r="CU329" s="160"/>
      <c r="CV329" s="160"/>
      <c r="CW329" s="160"/>
      <c r="CX329" s="160"/>
      <c r="CY329" s="160"/>
      <c r="CZ329" s="160"/>
      <c r="DA329" s="160"/>
      <c r="DB329" s="160"/>
      <c r="DC329" s="160"/>
      <c r="DD329" s="160"/>
      <c r="DE329" s="160"/>
      <c r="DF329" s="160"/>
      <c r="DG329" s="160"/>
      <c r="DH329" s="160"/>
      <c r="DI329" s="160"/>
      <c r="DJ329" s="160"/>
      <c r="DK329" s="160"/>
      <c r="DL329" s="160"/>
      <c r="DM329" s="160"/>
      <c r="DN329" s="160"/>
      <c r="DO329" s="160"/>
      <c r="DP329" s="160"/>
      <c r="DQ329" s="160"/>
      <c r="DR329" s="160"/>
      <c r="DS329" s="160"/>
      <c r="DT329" s="160"/>
      <c r="DU329" s="160"/>
      <c r="DV329" s="160"/>
      <c r="DW329" s="160"/>
    </row>
    <row r="330" spans="1:127" x14ac:dyDescent="0.35">
      <c r="A330" s="160"/>
      <c r="B330" s="160"/>
      <c r="C330" s="160"/>
      <c r="D330" s="160"/>
      <c r="E330" s="160"/>
      <c r="F330" s="160"/>
      <c r="G330" s="160"/>
      <c r="H330" s="160"/>
      <c r="I330" s="160"/>
      <c r="J330" s="160"/>
      <c r="K330" s="160"/>
      <c r="L330" s="160"/>
      <c r="M330" s="160"/>
      <c r="N330" s="160"/>
      <c r="O330" s="160"/>
      <c r="P330" s="160"/>
      <c r="Q330" s="160"/>
      <c r="R330" s="160"/>
      <c r="S330" s="160"/>
      <c r="T330" s="160"/>
      <c r="U330" s="160"/>
      <c r="V330" s="160"/>
      <c r="W330" s="160"/>
      <c r="X330" s="160"/>
      <c r="Y330" s="160"/>
      <c r="Z330" s="160"/>
      <c r="AA330" s="160"/>
      <c r="AB330" s="160"/>
      <c r="AC330" s="160"/>
      <c r="AD330" s="160"/>
      <c r="AE330" s="160"/>
      <c r="AF330" s="160"/>
      <c r="AG330" s="160"/>
      <c r="AH330" s="160"/>
      <c r="AI330" s="160"/>
      <c r="AJ330" s="160"/>
      <c r="AK330" s="160"/>
      <c r="AL330" s="160"/>
      <c r="AM330" s="160"/>
      <c r="AN330" s="160"/>
      <c r="AO330" s="160"/>
      <c r="AP330" s="160"/>
      <c r="AQ330" s="160"/>
      <c r="AR330" s="160"/>
      <c r="AS330" s="160"/>
      <c r="AT330" s="160"/>
      <c r="AU330" s="160"/>
      <c r="AV330" s="160"/>
      <c r="AW330" s="160"/>
      <c r="AX330" s="160"/>
      <c r="AY330" s="160"/>
      <c r="AZ330" s="160"/>
      <c r="BA330" s="160"/>
      <c r="BB330" s="160"/>
      <c r="BC330" s="160"/>
      <c r="BD330" s="160"/>
      <c r="BE330" s="160"/>
      <c r="BF330" s="160"/>
      <c r="BG330" s="160"/>
      <c r="BH330" s="160"/>
      <c r="BI330" s="160"/>
      <c r="BJ330" s="160"/>
      <c r="BK330" s="160"/>
      <c r="BL330" s="160"/>
      <c r="BM330" s="160"/>
      <c r="BN330" s="160"/>
      <c r="BO330" s="160"/>
      <c r="BP330" s="160"/>
      <c r="BQ330" s="160"/>
      <c r="BR330" s="160"/>
      <c r="BS330" s="160"/>
      <c r="BT330" s="160"/>
      <c r="BU330" s="160"/>
      <c r="BV330" s="160"/>
      <c r="BW330" s="160"/>
      <c r="BX330" s="160"/>
      <c r="BY330" s="160"/>
      <c r="BZ330" s="160"/>
      <c r="CA330" s="160"/>
      <c r="CB330" s="160"/>
      <c r="CC330" s="160"/>
      <c r="CD330" s="160"/>
      <c r="CE330" s="160"/>
      <c r="CF330" s="160"/>
      <c r="CG330" s="160"/>
      <c r="CH330" s="160"/>
      <c r="CI330" s="160"/>
      <c r="CJ330" s="160"/>
      <c r="CK330" s="160"/>
      <c r="CL330" s="160"/>
      <c r="CM330" s="160"/>
      <c r="CN330" s="160"/>
      <c r="CO330" s="160"/>
      <c r="CP330" s="160"/>
      <c r="CQ330" s="160"/>
      <c r="CR330" s="160"/>
      <c r="CS330" s="160"/>
      <c r="CT330" s="160"/>
      <c r="CU330" s="160"/>
      <c r="CV330" s="160"/>
      <c r="CW330" s="160"/>
      <c r="CX330" s="160"/>
      <c r="CY330" s="160"/>
      <c r="CZ330" s="160"/>
      <c r="DA330" s="160"/>
      <c r="DB330" s="160"/>
      <c r="DC330" s="160"/>
      <c r="DD330" s="160"/>
      <c r="DE330" s="160"/>
      <c r="DF330" s="160"/>
      <c r="DG330" s="160"/>
      <c r="DH330" s="160"/>
      <c r="DI330" s="160"/>
      <c r="DJ330" s="160"/>
      <c r="DK330" s="160"/>
      <c r="DL330" s="160"/>
      <c r="DM330" s="160"/>
      <c r="DN330" s="160"/>
      <c r="DO330" s="160"/>
      <c r="DP330" s="160"/>
      <c r="DQ330" s="160"/>
      <c r="DR330" s="160"/>
      <c r="DS330" s="160"/>
      <c r="DT330" s="160"/>
      <c r="DU330" s="160"/>
      <c r="DV330" s="160"/>
      <c r="DW330" s="160"/>
    </row>
    <row r="331" spans="1:127" x14ac:dyDescent="0.35">
      <c r="A331" s="160"/>
      <c r="B331" s="160"/>
      <c r="C331" s="160"/>
      <c r="D331" s="160"/>
      <c r="E331" s="160"/>
      <c r="F331" s="160"/>
      <c r="G331" s="160"/>
      <c r="H331" s="160"/>
      <c r="I331" s="160"/>
      <c r="J331" s="160"/>
      <c r="K331" s="160"/>
      <c r="L331" s="160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  <c r="AA331" s="160"/>
      <c r="AB331" s="160"/>
      <c r="AC331" s="160"/>
      <c r="AD331" s="160"/>
      <c r="AE331" s="160"/>
      <c r="AF331" s="160"/>
      <c r="AG331" s="160"/>
      <c r="AH331" s="160"/>
      <c r="AI331" s="160"/>
      <c r="AJ331" s="160"/>
      <c r="AK331" s="160"/>
      <c r="AL331" s="160"/>
      <c r="AM331" s="160"/>
      <c r="AN331" s="160"/>
      <c r="AO331" s="160"/>
      <c r="AP331" s="160"/>
      <c r="AQ331" s="160"/>
      <c r="AR331" s="160"/>
      <c r="AS331" s="160"/>
      <c r="AT331" s="160"/>
      <c r="AU331" s="160"/>
      <c r="AV331" s="160"/>
      <c r="AW331" s="160"/>
      <c r="AX331" s="160"/>
      <c r="AY331" s="160"/>
      <c r="AZ331" s="160"/>
      <c r="BA331" s="160"/>
      <c r="BB331" s="160"/>
      <c r="BC331" s="160"/>
      <c r="BD331" s="160"/>
      <c r="BE331" s="160"/>
      <c r="BF331" s="160"/>
      <c r="BG331" s="160"/>
      <c r="BH331" s="160"/>
      <c r="BI331" s="160"/>
      <c r="BJ331" s="160"/>
      <c r="BK331" s="160"/>
      <c r="BL331" s="160"/>
      <c r="BM331" s="160"/>
      <c r="BN331" s="160"/>
      <c r="BO331" s="160"/>
      <c r="BP331" s="160"/>
      <c r="BQ331" s="160"/>
      <c r="BR331" s="160"/>
      <c r="BS331" s="160"/>
      <c r="BT331" s="160"/>
      <c r="BU331" s="160"/>
      <c r="BV331" s="160"/>
      <c r="BW331" s="160"/>
      <c r="BX331" s="160"/>
      <c r="BY331" s="160"/>
      <c r="BZ331" s="160"/>
      <c r="CA331" s="160"/>
      <c r="CB331" s="160"/>
      <c r="CC331" s="160"/>
      <c r="CD331" s="160"/>
      <c r="CE331" s="160"/>
      <c r="CF331" s="160"/>
      <c r="CG331" s="160"/>
      <c r="CH331" s="160"/>
      <c r="CI331" s="160"/>
      <c r="CJ331" s="160"/>
      <c r="CK331" s="160"/>
      <c r="CL331" s="160"/>
      <c r="CM331" s="160"/>
      <c r="CN331" s="160"/>
      <c r="CO331" s="160"/>
      <c r="CP331" s="160"/>
      <c r="CQ331" s="160"/>
      <c r="CR331" s="160"/>
      <c r="CS331" s="160"/>
      <c r="CT331" s="160"/>
      <c r="CU331" s="160"/>
      <c r="CV331" s="160"/>
      <c r="CW331" s="160"/>
      <c r="CX331" s="160"/>
      <c r="CY331" s="160"/>
      <c r="CZ331" s="160"/>
      <c r="DA331" s="160"/>
      <c r="DB331" s="160"/>
      <c r="DC331" s="160"/>
      <c r="DD331" s="160"/>
      <c r="DE331" s="160"/>
      <c r="DF331" s="160"/>
      <c r="DG331" s="160"/>
      <c r="DH331" s="160"/>
      <c r="DI331" s="160"/>
      <c r="DJ331" s="160"/>
      <c r="DK331" s="160"/>
      <c r="DL331" s="160"/>
      <c r="DM331" s="160"/>
      <c r="DN331" s="160"/>
      <c r="DO331" s="160"/>
      <c r="DP331" s="160"/>
      <c r="DQ331" s="160"/>
      <c r="DR331" s="160"/>
      <c r="DS331" s="160"/>
      <c r="DT331" s="160"/>
      <c r="DU331" s="160"/>
      <c r="DV331" s="160"/>
      <c r="DW331" s="160"/>
    </row>
    <row r="332" spans="1:127" x14ac:dyDescent="0.35">
      <c r="A332" s="160"/>
      <c r="B332" s="160"/>
      <c r="C332" s="160"/>
      <c r="D332" s="160"/>
      <c r="E332" s="160"/>
      <c r="F332" s="160"/>
      <c r="G332" s="160"/>
      <c r="H332" s="160"/>
      <c r="I332" s="160"/>
      <c r="J332" s="160"/>
      <c r="K332" s="160"/>
      <c r="L332" s="160"/>
      <c r="M332" s="160"/>
      <c r="N332" s="160"/>
      <c r="O332" s="160"/>
      <c r="P332" s="160"/>
      <c r="Q332" s="160"/>
      <c r="R332" s="160"/>
      <c r="S332" s="160"/>
      <c r="T332" s="160"/>
      <c r="U332" s="160"/>
      <c r="V332" s="160"/>
      <c r="W332" s="160"/>
      <c r="X332" s="160"/>
      <c r="Y332" s="160"/>
      <c r="Z332" s="160"/>
      <c r="AA332" s="160"/>
      <c r="AB332" s="160"/>
      <c r="AC332" s="160"/>
      <c r="AD332" s="160"/>
      <c r="AE332" s="160"/>
      <c r="AF332" s="160"/>
      <c r="AG332" s="160"/>
      <c r="AH332" s="160"/>
      <c r="AI332" s="160"/>
      <c r="AJ332" s="160"/>
      <c r="AK332" s="160"/>
      <c r="AL332" s="160"/>
      <c r="AM332" s="160"/>
      <c r="AN332" s="160"/>
      <c r="AO332" s="160"/>
      <c r="AP332" s="160"/>
      <c r="AQ332" s="160"/>
      <c r="AR332" s="160"/>
      <c r="AS332" s="160"/>
      <c r="AT332" s="160"/>
      <c r="AU332" s="160"/>
      <c r="AV332" s="160"/>
      <c r="AW332" s="160"/>
      <c r="AX332" s="160"/>
      <c r="AY332" s="160"/>
      <c r="AZ332" s="160"/>
      <c r="BA332" s="160"/>
      <c r="BB332" s="160"/>
      <c r="BC332" s="160"/>
      <c r="BD332" s="160"/>
      <c r="BE332" s="160"/>
      <c r="BF332" s="160"/>
      <c r="BG332" s="160"/>
      <c r="BH332" s="160"/>
      <c r="BI332" s="160"/>
      <c r="BJ332" s="160"/>
      <c r="BK332" s="160"/>
      <c r="BL332" s="160"/>
      <c r="BM332" s="160"/>
      <c r="BN332" s="160"/>
      <c r="BO332" s="160"/>
      <c r="BP332" s="160"/>
      <c r="BQ332" s="160"/>
      <c r="BR332" s="160"/>
      <c r="BS332" s="160"/>
      <c r="BT332" s="160"/>
      <c r="BU332" s="160"/>
      <c r="BV332" s="160"/>
      <c r="BW332" s="160"/>
      <c r="BX332" s="160"/>
      <c r="BY332" s="160"/>
      <c r="BZ332" s="160"/>
      <c r="CA332" s="160"/>
      <c r="CB332" s="160"/>
      <c r="CC332" s="160"/>
      <c r="CD332" s="160"/>
      <c r="CE332" s="160"/>
      <c r="CF332" s="160"/>
      <c r="CG332" s="160"/>
      <c r="CH332" s="160"/>
      <c r="CI332" s="160"/>
      <c r="CJ332" s="160"/>
      <c r="CK332" s="160"/>
      <c r="CL332" s="160"/>
      <c r="CM332" s="160"/>
      <c r="CN332" s="160"/>
      <c r="CO332" s="160"/>
      <c r="CP332" s="160"/>
      <c r="CQ332" s="160"/>
      <c r="CR332" s="160"/>
      <c r="CS332" s="160"/>
      <c r="CT332" s="160"/>
      <c r="CU332" s="160"/>
      <c r="CV332" s="160"/>
      <c r="CW332" s="160"/>
      <c r="CX332" s="160"/>
      <c r="CY332" s="160"/>
      <c r="CZ332" s="160"/>
      <c r="DA332" s="160"/>
      <c r="DB332" s="160"/>
      <c r="DC332" s="160"/>
      <c r="DD332" s="160"/>
      <c r="DE332" s="160"/>
      <c r="DF332" s="160"/>
      <c r="DG332" s="160"/>
      <c r="DH332" s="160"/>
      <c r="DI332" s="160"/>
      <c r="DJ332" s="160"/>
      <c r="DK332" s="160"/>
      <c r="DL332" s="160"/>
      <c r="DM332" s="160"/>
      <c r="DN332" s="160"/>
      <c r="DO332" s="160"/>
      <c r="DP332" s="160"/>
      <c r="DQ332" s="160"/>
      <c r="DR332" s="160"/>
      <c r="DS332" s="160"/>
      <c r="DT332" s="160"/>
      <c r="DU332" s="160"/>
      <c r="DV332" s="160"/>
      <c r="DW332" s="160"/>
    </row>
    <row r="333" spans="1:127" x14ac:dyDescent="0.35">
      <c r="A333" s="160"/>
      <c r="B333" s="160"/>
      <c r="C333" s="160"/>
      <c r="D333" s="160"/>
      <c r="E333" s="160"/>
      <c r="F333" s="160"/>
      <c r="G333" s="160"/>
      <c r="H333" s="160"/>
      <c r="I333" s="160"/>
      <c r="J333" s="160"/>
      <c r="K333" s="160"/>
      <c r="L333" s="160"/>
      <c r="M333" s="160"/>
      <c r="N333" s="160"/>
      <c r="O333" s="160"/>
      <c r="P333" s="160"/>
      <c r="Q333" s="160"/>
      <c r="R333" s="160"/>
      <c r="S333" s="160"/>
      <c r="T333" s="160"/>
      <c r="U333" s="160"/>
      <c r="V333" s="160"/>
      <c r="W333" s="160"/>
      <c r="X333" s="160"/>
      <c r="Y333" s="160"/>
      <c r="Z333" s="160"/>
      <c r="AA333" s="160"/>
      <c r="AB333" s="160"/>
      <c r="AC333" s="160"/>
      <c r="AD333" s="160"/>
      <c r="AE333" s="160"/>
      <c r="AF333" s="160"/>
      <c r="AG333" s="160"/>
      <c r="AH333" s="160"/>
      <c r="AI333" s="160"/>
      <c r="AJ333" s="160"/>
      <c r="AK333" s="160"/>
      <c r="AL333" s="160"/>
      <c r="AM333" s="160"/>
      <c r="AN333" s="160"/>
      <c r="AO333" s="160"/>
      <c r="AP333" s="160"/>
      <c r="AQ333" s="160"/>
      <c r="AR333" s="160"/>
      <c r="AS333" s="160"/>
      <c r="AT333" s="160"/>
      <c r="AU333" s="160"/>
      <c r="AV333" s="160"/>
      <c r="AW333" s="160"/>
      <c r="AX333" s="160"/>
      <c r="AY333" s="160"/>
      <c r="AZ333" s="160"/>
      <c r="BA333" s="160"/>
      <c r="BB333" s="160"/>
      <c r="BC333" s="160"/>
      <c r="BD333" s="160"/>
      <c r="BE333" s="160"/>
      <c r="BF333" s="160"/>
      <c r="BG333" s="160"/>
      <c r="BH333" s="160"/>
      <c r="BI333" s="160"/>
      <c r="BJ333" s="160"/>
      <c r="BK333" s="160"/>
      <c r="BL333" s="160"/>
      <c r="BM333" s="160"/>
      <c r="BN333" s="160"/>
      <c r="BO333" s="160"/>
      <c r="BP333" s="160"/>
      <c r="BQ333" s="160"/>
      <c r="BR333" s="160"/>
      <c r="BS333" s="160"/>
      <c r="BT333" s="160"/>
      <c r="BU333" s="160"/>
      <c r="BV333" s="160"/>
      <c r="BW333" s="160"/>
      <c r="BX333" s="160"/>
      <c r="BY333" s="160"/>
      <c r="BZ333" s="160"/>
      <c r="CA333" s="160"/>
      <c r="CB333" s="160"/>
      <c r="CC333" s="160"/>
      <c r="CD333" s="160"/>
      <c r="CE333" s="160"/>
      <c r="CF333" s="160"/>
      <c r="CG333" s="160"/>
      <c r="CH333" s="160"/>
      <c r="CI333" s="160"/>
      <c r="CJ333" s="160"/>
      <c r="CK333" s="160"/>
      <c r="CL333" s="160"/>
      <c r="CM333" s="160"/>
      <c r="CN333" s="160"/>
      <c r="CO333" s="160"/>
      <c r="CP333" s="160"/>
      <c r="CQ333" s="160"/>
      <c r="CR333" s="160"/>
      <c r="CS333" s="160"/>
      <c r="CT333" s="160"/>
      <c r="CU333" s="160"/>
      <c r="CV333" s="160"/>
      <c r="CW333" s="160"/>
      <c r="CX333" s="160"/>
      <c r="CY333" s="160"/>
      <c r="CZ333" s="160"/>
      <c r="DA333" s="160"/>
      <c r="DB333" s="160"/>
      <c r="DC333" s="160"/>
      <c r="DD333" s="160"/>
      <c r="DE333" s="160"/>
      <c r="DF333" s="160"/>
      <c r="DG333" s="160"/>
      <c r="DH333" s="160"/>
      <c r="DI333" s="160"/>
      <c r="DJ333" s="160"/>
      <c r="DK333" s="160"/>
      <c r="DL333" s="160"/>
      <c r="DM333" s="160"/>
      <c r="DN333" s="160"/>
      <c r="DO333" s="160"/>
      <c r="DP333" s="160"/>
      <c r="DQ333" s="160"/>
      <c r="DR333" s="160"/>
      <c r="DS333" s="160"/>
      <c r="DT333" s="160"/>
      <c r="DU333" s="160"/>
      <c r="DV333" s="160"/>
      <c r="DW333" s="160"/>
    </row>
    <row r="334" spans="1:127" x14ac:dyDescent="0.35">
      <c r="A334" s="160"/>
      <c r="B334" s="160"/>
      <c r="C334" s="160"/>
      <c r="D334" s="160"/>
      <c r="E334" s="160"/>
      <c r="F334" s="160"/>
      <c r="G334" s="160"/>
      <c r="H334" s="160"/>
      <c r="I334" s="160"/>
      <c r="J334" s="160"/>
      <c r="K334" s="160"/>
      <c r="L334" s="160"/>
      <c r="M334" s="160"/>
      <c r="N334" s="160"/>
      <c r="O334" s="160"/>
      <c r="P334" s="160"/>
      <c r="Q334" s="160"/>
      <c r="R334" s="160"/>
      <c r="S334" s="160"/>
      <c r="T334" s="160"/>
      <c r="U334" s="160"/>
      <c r="V334" s="160"/>
      <c r="W334" s="160"/>
      <c r="X334" s="160"/>
      <c r="Y334" s="160"/>
      <c r="Z334" s="160"/>
      <c r="AA334" s="160"/>
      <c r="AB334" s="160"/>
      <c r="AC334" s="160"/>
      <c r="AD334" s="160"/>
      <c r="AE334" s="160"/>
      <c r="AF334" s="160"/>
      <c r="AG334" s="160"/>
      <c r="AH334" s="160"/>
      <c r="AI334" s="160"/>
      <c r="AJ334" s="160"/>
      <c r="AK334" s="160"/>
      <c r="AL334" s="160"/>
      <c r="AM334" s="160"/>
      <c r="AN334" s="160"/>
      <c r="AO334" s="160"/>
      <c r="AP334" s="160"/>
      <c r="AQ334" s="160"/>
      <c r="AR334" s="160"/>
      <c r="AS334" s="160"/>
      <c r="AT334" s="160"/>
      <c r="AU334" s="160"/>
      <c r="AV334" s="160"/>
      <c r="AW334" s="160"/>
      <c r="AX334" s="160"/>
      <c r="AY334" s="160"/>
      <c r="AZ334" s="160"/>
      <c r="BA334" s="160"/>
      <c r="BB334" s="160"/>
      <c r="BC334" s="160"/>
      <c r="BD334" s="160"/>
      <c r="BE334" s="160"/>
      <c r="BF334" s="160"/>
      <c r="BG334" s="160"/>
      <c r="BH334" s="160"/>
      <c r="BI334" s="160"/>
      <c r="BJ334" s="160"/>
      <c r="BK334" s="160"/>
      <c r="BL334" s="160"/>
      <c r="BM334" s="160"/>
      <c r="BN334" s="160"/>
      <c r="BO334" s="160"/>
      <c r="BP334" s="160"/>
      <c r="BQ334" s="160"/>
      <c r="BR334" s="160"/>
      <c r="BS334" s="160"/>
      <c r="BT334" s="160"/>
      <c r="BU334" s="160"/>
      <c r="BV334" s="160"/>
      <c r="BW334" s="160"/>
      <c r="BX334" s="160"/>
      <c r="BY334" s="160"/>
      <c r="BZ334" s="160"/>
      <c r="CA334" s="160"/>
      <c r="CB334" s="160"/>
      <c r="CC334" s="160"/>
      <c r="CD334" s="160"/>
      <c r="CE334" s="160"/>
      <c r="CF334" s="160"/>
      <c r="CG334" s="160"/>
      <c r="CH334" s="160"/>
      <c r="CI334" s="160"/>
      <c r="CJ334" s="160"/>
      <c r="CK334" s="160"/>
      <c r="CL334" s="160"/>
      <c r="CM334" s="160"/>
      <c r="CN334" s="160"/>
      <c r="CO334" s="160"/>
      <c r="CP334" s="160"/>
      <c r="CQ334" s="160"/>
      <c r="CR334" s="160"/>
      <c r="CS334" s="160"/>
      <c r="CT334" s="160"/>
      <c r="CU334" s="160"/>
      <c r="CV334" s="160"/>
      <c r="CW334" s="160"/>
      <c r="CX334" s="160"/>
      <c r="CY334" s="160"/>
      <c r="CZ334" s="160"/>
      <c r="DA334" s="160"/>
      <c r="DB334" s="160"/>
      <c r="DC334" s="160"/>
      <c r="DD334" s="160"/>
      <c r="DE334" s="160"/>
      <c r="DF334" s="160"/>
      <c r="DG334" s="160"/>
      <c r="DH334" s="160"/>
      <c r="DI334" s="160"/>
      <c r="DJ334" s="160"/>
      <c r="DK334" s="160"/>
      <c r="DL334" s="160"/>
      <c r="DM334" s="160"/>
      <c r="DN334" s="160"/>
      <c r="DO334" s="160"/>
      <c r="DP334" s="160"/>
      <c r="DQ334" s="160"/>
      <c r="DR334" s="160"/>
      <c r="DS334" s="160"/>
      <c r="DT334" s="160"/>
      <c r="DU334" s="160"/>
      <c r="DV334" s="160"/>
      <c r="DW334" s="160"/>
    </row>
    <row r="335" spans="1:127" x14ac:dyDescent="0.35">
      <c r="A335" s="160"/>
      <c r="B335" s="160"/>
      <c r="C335" s="160"/>
      <c r="D335" s="160"/>
      <c r="E335" s="160"/>
      <c r="F335" s="160"/>
      <c r="G335" s="160"/>
      <c r="H335" s="160"/>
      <c r="I335" s="160"/>
      <c r="J335" s="160"/>
      <c r="K335" s="160"/>
      <c r="L335" s="160"/>
      <c r="M335" s="160"/>
      <c r="N335" s="160"/>
      <c r="O335" s="160"/>
      <c r="P335" s="160"/>
      <c r="Q335" s="160"/>
      <c r="R335" s="160"/>
      <c r="S335" s="160"/>
      <c r="T335" s="160"/>
      <c r="U335" s="160"/>
      <c r="V335" s="160"/>
      <c r="W335" s="160"/>
      <c r="X335" s="160"/>
      <c r="Y335" s="160"/>
      <c r="Z335" s="160"/>
      <c r="AA335" s="160"/>
      <c r="AB335" s="160"/>
      <c r="AC335" s="160"/>
      <c r="AD335" s="160"/>
      <c r="AE335" s="160"/>
      <c r="AF335" s="160"/>
      <c r="AG335" s="160"/>
      <c r="AH335" s="160"/>
      <c r="AI335" s="160"/>
      <c r="AJ335" s="160"/>
      <c r="AK335" s="160"/>
      <c r="AL335" s="160"/>
      <c r="AM335" s="160"/>
      <c r="AN335" s="160"/>
      <c r="AO335" s="160"/>
      <c r="AP335" s="160"/>
      <c r="AQ335" s="160"/>
      <c r="AR335" s="160"/>
      <c r="AS335" s="160"/>
      <c r="AT335" s="160"/>
      <c r="AU335" s="160"/>
      <c r="AV335" s="160"/>
      <c r="AW335" s="160"/>
      <c r="AX335" s="160"/>
      <c r="AY335" s="160"/>
      <c r="AZ335" s="160"/>
      <c r="BA335" s="160"/>
      <c r="BB335" s="160"/>
      <c r="BC335" s="160"/>
      <c r="BD335" s="160"/>
      <c r="BE335" s="160"/>
      <c r="BF335" s="160"/>
      <c r="BG335" s="160"/>
      <c r="BH335" s="160"/>
      <c r="BI335" s="160"/>
      <c r="BJ335" s="160"/>
      <c r="BK335" s="160"/>
      <c r="BL335" s="160"/>
      <c r="BM335" s="160"/>
      <c r="BN335" s="160"/>
      <c r="BO335" s="160"/>
      <c r="BP335" s="160"/>
      <c r="BQ335" s="160"/>
      <c r="BR335" s="160"/>
      <c r="BS335" s="160"/>
      <c r="BT335" s="160"/>
      <c r="BU335" s="160"/>
      <c r="BV335" s="160"/>
      <c r="BW335" s="160"/>
      <c r="BX335" s="160"/>
      <c r="BY335" s="160"/>
      <c r="BZ335" s="160"/>
      <c r="CA335" s="160"/>
      <c r="CB335" s="160"/>
      <c r="CC335" s="160"/>
      <c r="CD335" s="160"/>
      <c r="CE335" s="160"/>
      <c r="CF335" s="160"/>
      <c r="CG335" s="160"/>
      <c r="CH335" s="160"/>
      <c r="CI335" s="160"/>
      <c r="CJ335" s="160"/>
      <c r="CK335" s="160"/>
      <c r="CL335" s="160"/>
      <c r="CM335" s="160"/>
      <c r="CN335" s="160"/>
      <c r="CO335" s="160"/>
      <c r="CP335" s="160"/>
      <c r="CQ335" s="160"/>
      <c r="CR335" s="160"/>
      <c r="CS335" s="160"/>
      <c r="CT335" s="160"/>
      <c r="CU335" s="160"/>
      <c r="CV335" s="160"/>
      <c r="CW335" s="160"/>
      <c r="CX335" s="160"/>
      <c r="CY335" s="160"/>
      <c r="CZ335" s="160"/>
      <c r="DA335" s="160"/>
      <c r="DB335" s="160"/>
      <c r="DC335" s="160"/>
      <c r="DD335" s="160"/>
      <c r="DE335" s="160"/>
      <c r="DF335" s="160"/>
      <c r="DG335" s="160"/>
      <c r="DH335" s="160"/>
      <c r="DI335" s="160"/>
      <c r="DJ335" s="160"/>
      <c r="DK335" s="160"/>
      <c r="DL335" s="160"/>
      <c r="DM335" s="160"/>
      <c r="DN335" s="160"/>
      <c r="DO335" s="160"/>
      <c r="DP335" s="160"/>
      <c r="DQ335" s="160"/>
      <c r="DR335" s="160"/>
      <c r="DS335" s="160"/>
      <c r="DT335" s="160"/>
      <c r="DU335" s="160"/>
      <c r="DV335" s="160"/>
      <c r="DW335" s="160"/>
    </row>
    <row r="336" spans="1:127" x14ac:dyDescent="0.35">
      <c r="A336" s="160"/>
      <c r="B336" s="160"/>
      <c r="C336" s="160"/>
      <c r="D336" s="160"/>
      <c r="E336" s="160"/>
      <c r="F336" s="160"/>
      <c r="G336" s="160"/>
      <c r="H336" s="160"/>
      <c r="I336" s="160"/>
      <c r="J336" s="160"/>
      <c r="K336" s="160"/>
      <c r="L336" s="160"/>
      <c r="M336" s="160"/>
      <c r="N336" s="160"/>
      <c r="O336" s="160"/>
      <c r="P336" s="160"/>
      <c r="Q336" s="160"/>
      <c r="R336" s="160"/>
      <c r="S336" s="160"/>
      <c r="T336" s="160"/>
      <c r="U336" s="160"/>
      <c r="V336" s="160"/>
      <c r="W336" s="160"/>
      <c r="X336" s="160"/>
      <c r="Y336" s="160"/>
      <c r="Z336" s="160"/>
      <c r="AA336" s="160"/>
      <c r="AB336" s="160"/>
      <c r="AC336" s="160"/>
      <c r="AD336" s="160"/>
      <c r="AE336" s="160"/>
      <c r="AF336" s="160"/>
      <c r="AG336" s="160"/>
      <c r="AH336" s="160"/>
      <c r="AI336" s="160"/>
      <c r="AJ336" s="160"/>
      <c r="AK336" s="160"/>
      <c r="AL336" s="160"/>
      <c r="AM336" s="160"/>
      <c r="AN336" s="160"/>
      <c r="AO336" s="160"/>
      <c r="AP336" s="160"/>
      <c r="AQ336" s="160"/>
      <c r="AR336" s="160"/>
      <c r="AS336" s="160"/>
      <c r="AT336" s="160"/>
      <c r="AU336" s="160"/>
      <c r="AV336" s="160"/>
      <c r="AW336" s="160"/>
      <c r="AX336" s="160"/>
      <c r="AY336" s="160"/>
      <c r="AZ336" s="160"/>
      <c r="BA336" s="160"/>
      <c r="BB336" s="160"/>
      <c r="BC336" s="160"/>
      <c r="BD336" s="160"/>
      <c r="BE336" s="160"/>
      <c r="BF336" s="160"/>
      <c r="BG336" s="160"/>
      <c r="BH336" s="160"/>
      <c r="BI336" s="160"/>
      <c r="BJ336" s="160"/>
      <c r="BK336" s="160"/>
      <c r="BL336" s="160"/>
      <c r="BM336" s="160"/>
      <c r="BN336" s="160"/>
      <c r="BO336" s="160"/>
      <c r="BP336" s="160"/>
      <c r="BQ336" s="160"/>
      <c r="BR336" s="160"/>
      <c r="BS336" s="160"/>
      <c r="BT336" s="160"/>
      <c r="BU336" s="160"/>
      <c r="BV336" s="160"/>
      <c r="BW336" s="160"/>
      <c r="BX336" s="160"/>
      <c r="BY336" s="160"/>
      <c r="BZ336" s="160"/>
      <c r="CA336" s="160"/>
      <c r="CB336" s="160"/>
      <c r="CC336" s="160"/>
      <c r="CD336" s="160"/>
      <c r="CE336" s="160"/>
      <c r="CF336" s="160"/>
      <c r="CG336" s="160"/>
      <c r="CH336" s="160"/>
      <c r="CI336" s="160"/>
      <c r="CJ336" s="160"/>
      <c r="CK336" s="160"/>
      <c r="CL336" s="160"/>
      <c r="CM336" s="160"/>
      <c r="CN336" s="160"/>
      <c r="CO336" s="160"/>
      <c r="CP336" s="160"/>
      <c r="CQ336" s="160"/>
      <c r="CR336" s="160"/>
      <c r="CS336" s="160"/>
      <c r="CT336" s="160"/>
      <c r="CU336" s="160"/>
      <c r="CV336" s="160"/>
      <c r="CW336" s="160"/>
      <c r="CX336" s="160"/>
      <c r="CY336" s="160"/>
      <c r="CZ336" s="160"/>
      <c r="DA336" s="160"/>
      <c r="DB336" s="160"/>
      <c r="DC336" s="160"/>
      <c r="DD336" s="160"/>
      <c r="DE336" s="160"/>
      <c r="DF336" s="160"/>
      <c r="DG336" s="160"/>
      <c r="DH336" s="160"/>
      <c r="DI336" s="160"/>
      <c r="DJ336" s="160"/>
      <c r="DK336" s="160"/>
      <c r="DL336" s="160"/>
      <c r="DM336" s="160"/>
      <c r="DN336" s="160"/>
      <c r="DO336" s="160"/>
      <c r="DP336" s="160"/>
      <c r="DQ336" s="160"/>
      <c r="DR336" s="160"/>
      <c r="DS336" s="160"/>
      <c r="DT336" s="160"/>
      <c r="DU336" s="160"/>
      <c r="DV336" s="160"/>
      <c r="DW336" s="160"/>
    </row>
    <row r="337" spans="1:127" x14ac:dyDescent="0.35">
      <c r="A337" s="160"/>
      <c r="B337" s="160"/>
      <c r="C337" s="160"/>
      <c r="D337" s="160"/>
      <c r="E337" s="160"/>
      <c r="F337" s="160"/>
      <c r="G337" s="160"/>
      <c r="H337" s="160"/>
      <c r="I337" s="160"/>
      <c r="J337" s="160"/>
      <c r="K337" s="160"/>
      <c r="L337" s="160"/>
      <c r="M337" s="160"/>
      <c r="N337" s="160"/>
      <c r="O337" s="160"/>
      <c r="P337" s="160"/>
      <c r="Q337" s="160"/>
      <c r="R337" s="160"/>
      <c r="S337" s="160"/>
      <c r="T337" s="160"/>
      <c r="U337" s="160"/>
      <c r="V337" s="160"/>
      <c r="W337" s="160"/>
      <c r="X337" s="160"/>
      <c r="Y337" s="160"/>
      <c r="Z337" s="160"/>
      <c r="AA337" s="160"/>
      <c r="AB337" s="160"/>
      <c r="AC337" s="160"/>
      <c r="AD337" s="160"/>
      <c r="AE337" s="160"/>
      <c r="AF337" s="160"/>
      <c r="AG337" s="160"/>
      <c r="AH337" s="160"/>
      <c r="AI337" s="160"/>
      <c r="AJ337" s="160"/>
      <c r="AK337" s="160"/>
      <c r="AL337" s="160"/>
      <c r="AM337" s="160"/>
      <c r="AN337" s="160"/>
      <c r="AO337" s="160"/>
      <c r="AP337" s="160"/>
      <c r="AQ337" s="160"/>
      <c r="AR337" s="160"/>
      <c r="AS337" s="160"/>
      <c r="AT337" s="160"/>
      <c r="AU337" s="160"/>
      <c r="AV337" s="160"/>
      <c r="AW337" s="160"/>
      <c r="AX337" s="160"/>
      <c r="AY337" s="160"/>
      <c r="AZ337" s="160"/>
      <c r="BA337" s="160"/>
      <c r="BB337" s="160"/>
      <c r="BC337" s="160"/>
      <c r="BD337" s="160"/>
      <c r="BE337" s="160"/>
      <c r="BF337" s="160"/>
      <c r="BG337" s="160"/>
      <c r="BH337" s="160"/>
      <c r="BI337" s="160"/>
      <c r="BJ337" s="160"/>
      <c r="BK337" s="160"/>
      <c r="BL337" s="160"/>
      <c r="BM337" s="160"/>
      <c r="BN337" s="160"/>
      <c r="BO337" s="160"/>
      <c r="BP337" s="160"/>
      <c r="BQ337" s="160"/>
      <c r="BR337" s="160"/>
      <c r="BS337" s="160"/>
      <c r="BT337" s="160"/>
      <c r="BU337" s="160"/>
      <c r="BV337" s="160"/>
      <c r="BW337" s="160"/>
      <c r="BX337" s="160"/>
      <c r="BY337" s="160"/>
      <c r="BZ337" s="160"/>
      <c r="CA337" s="160"/>
      <c r="CB337" s="160"/>
      <c r="CC337" s="160"/>
      <c r="CD337" s="160"/>
      <c r="CE337" s="160"/>
      <c r="CF337" s="160"/>
      <c r="CG337" s="160"/>
      <c r="CH337" s="160"/>
      <c r="CI337" s="160"/>
      <c r="CJ337" s="160"/>
      <c r="CK337" s="160"/>
      <c r="CL337" s="160"/>
      <c r="CM337" s="160"/>
      <c r="CN337" s="160"/>
      <c r="CO337" s="160"/>
      <c r="CP337" s="160"/>
      <c r="CQ337" s="160"/>
      <c r="CR337" s="160"/>
      <c r="CS337" s="160"/>
      <c r="CT337" s="160"/>
      <c r="CU337" s="160"/>
      <c r="CV337" s="160"/>
      <c r="CW337" s="160"/>
      <c r="CX337" s="160"/>
      <c r="CY337" s="160"/>
      <c r="CZ337" s="160"/>
      <c r="DA337" s="160"/>
      <c r="DB337" s="160"/>
      <c r="DC337" s="160"/>
      <c r="DD337" s="160"/>
      <c r="DE337" s="160"/>
      <c r="DF337" s="160"/>
      <c r="DG337" s="160"/>
      <c r="DH337" s="160"/>
      <c r="DI337" s="160"/>
      <c r="DJ337" s="160"/>
      <c r="DK337" s="160"/>
      <c r="DL337" s="160"/>
      <c r="DM337" s="160"/>
      <c r="DN337" s="160"/>
      <c r="DO337" s="160"/>
      <c r="DP337" s="160"/>
      <c r="DQ337" s="160"/>
      <c r="DR337" s="160"/>
      <c r="DS337" s="160"/>
      <c r="DT337" s="160"/>
      <c r="DU337" s="160"/>
      <c r="DV337" s="160"/>
      <c r="DW337" s="160"/>
    </row>
    <row r="338" spans="1:127" x14ac:dyDescent="0.35">
      <c r="A338" s="160"/>
      <c r="B338" s="160"/>
      <c r="C338" s="160"/>
      <c r="D338" s="160"/>
      <c r="E338" s="160"/>
      <c r="F338" s="160"/>
      <c r="G338" s="160"/>
      <c r="H338" s="160"/>
      <c r="I338" s="160"/>
      <c r="J338" s="160"/>
      <c r="K338" s="160"/>
      <c r="L338" s="160"/>
      <c r="M338" s="160"/>
      <c r="N338" s="160"/>
      <c r="O338" s="160"/>
      <c r="P338" s="160"/>
      <c r="Q338" s="160"/>
      <c r="R338" s="160"/>
      <c r="S338" s="160"/>
      <c r="T338" s="160"/>
      <c r="U338" s="160"/>
      <c r="V338" s="160"/>
      <c r="W338" s="160"/>
      <c r="X338" s="160"/>
      <c r="Y338" s="160"/>
      <c r="Z338" s="160"/>
      <c r="AA338" s="160"/>
      <c r="AB338" s="160"/>
      <c r="AC338" s="160"/>
      <c r="AD338" s="160"/>
      <c r="AE338" s="160"/>
      <c r="AF338" s="160"/>
      <c r="AG338" s="160"/>
      <c r="AH338" s="160"/>
      <c r="AI338" s="160"/>
      <c r="AJ338" s="160"/>
      <c r="AK338" s="160"/>
      <c r="AL338" s="160"/>
      <c r="AM338" s="160"/>
      <c r="AN338" s="160"/>
      <c r="AO338" s="160"/>
      <c r="AP338" s="160"/>
      <c r="AQ338" s="160"/>
      <c r="AR338" s="160"/>
      <c r="AS338" s="160"/>
      <c r="AT338" s="160"/>
      <c r="AU338" s="160"/>
      <c r="AV338" s="160"/>
      <c r="AW338" s="160"/>
      <c r="AX338" s="160"/>
      <c r="AY338" s="160"/>
      <c r="AZ338" s="160"/>
      <c r="BA338" s="160"/>
      <c r="BB338" s="160"/>
      <c r="BC338" s="160"/>
      <c r="BD338" s="160"/>
      <c r="BE338" s="160"/>
      <c r="BF338" s="160"/>
      <c r="BG338" s="160"/>
      <c r="BH338" s="160"/>
      <c r="BI338" s="160"/>
      <c r="BJ338" s="160"/>
      <c r="BK338" s="160"/>
      <c r="BL338" s="160"/>
      <c r="BM338" s="160"/>
      <c r="BN338" s="160"/>
      <c r="BO338" s="160"/>
      <c r="BP338" s="160"/>
      <c r="BQ338" s="160"/>
      <c r="BR338" s="160"/>
      <c r="BS338" s="160"/>
      <c r="BT338" s="160"/>
      <c r="BU338" s="160"/>
      <c r="BV338" s="160"/>
      <c r="BW338" s="160"/>
      <c r="BX338" s="160"/>
      <c r="BY338" s="160"/>
      <c r="BZ338" s="160"/>
      <c r="CA338" s="160"/>
      <c r="CB338" s="160"/>
      <c r="CC338" s="160"/>
      <c r="CD338" s="160"/>
      <c r="CE338" s="160"/>
      <c r="CF338" s="160"/>
      <c r="CG338" s="160"/>
      <c r="CH338" s="160"/>
      <c r="CI338" s="160"/>
      <c r="CJ338" s="160"/>
      <c r="CK338" s="160"/>
      <c r="CL338" s="160"/>
      <c r="CM338" s="160"/>
      <c r="CN338" s="160"/>
      <c r="CO338" s="160"/>
      <c r="CP338" s="160"/>
      <c r="CQ338" s="160"/>
      <c r="CR338" s="160"/>
      <c r="CS338" s="160"/>
      <c r="CT338" s="160"/>
      <c r="CU338" s="160"/>
      <c r="CV338" s="160"/>
      <c r="CW338" s="160"/>
      <c r="CX338" s="160"/>
      <c r="CY338" s="160"/>
      <c r="CZ338" s="160"/>
      <c r="DA338" s="160"/>
      <c r="DB338" s="160"/>
      <c r="DC338" s="160"/>
      <c r="DD338" s="160"/>
      <c r="DE338" s="160"/>
      <c r="DF338" s="160"/>
      <c r="DG338" s="160"/>
      <c r="DH338" s="160"/>
      <c r="DI338" s="160"/>
      <c r="DJ338" s="160"/>
      <c r="DK338" s="160"/>
      <c r="DL338" s="160"/>
      <c r="DM338" s="160"/>
      <c r="DN338" s="160"/>
      <c r="DO338" s="160"/>
      <c r="DP338" s="160"/>
      <c r="DQ338" s="160"/>
      <c r="DR338" s="160"/>
      <c r="DS338" s="160"/>
      <c r="DT338" s="160"/>
      <c r="DU338" s="160"/>
      <c r="DV338" s="160"/>
      <c r="DW338" s="160"/>
    </row>
    <row r="339" spans="1:127" x14ac:dyDescent="0.35">
      <c r="A339" s="160"/>
      <c r="B339" s="160"/>
      <c r="C339" s="160"/>
      <c r="D339" s="160"/>
      <c r="E339" s="160"/>
      <c r="F339" s="160"/>
      <c r="G339" s="160"/>
      <c r="H339" s="160"/>
      <c r="I339" s="160"/>
      <c r="J339" s="160"/>
      <c r="K339" s="160"/>
      <c r="L339" s="160"/>
      <c r="M339" s="160"/>
      <c r="N339" s="160"/>
      <c r="O339" s="160"/>
      <c r="P339" s="160"/>
      <c r="Q339" s="160"/>
      <c r="R339" s="160"/>
      <c r="S339" s="160"/>
      <c r="T339" s="160"/>
      <c r="U339" s="160"/>
      <c r="V339" s="160"/>
      <c r="W339" s="160"/>
      <c r="X339" s="160"/>
      <c r="Y339" s="160"/>
      <c r="Z339" s="160"/>
      <c r="AA339" s="160"/>
      <c r="AB339" s="160"/>
      <c r="AC339" s="160"/>
      <c r="AD339" s="160"/>
      <c r="AE339" s="160"/>
      <c r="AF339" s="160"/>
      <c r="AG339" s="160"/>
      <c r="AH339" s="160"/>
      <c r="AI339" s="160"/>
      <c r="AJ339" s="160"/>
      <c r="AK339" s="160"/>
      <c r="AL339" s="160"/>
      <c r="AM339" s="160"/>
      <c r="AN339" s="160"/>
      <c r="AO339" s="160"/>
      <c r="AP339" s="160"/>
      <c r="AQ339" s="160"/>
      <c r="AR339" s="160"/>
      <c r="AS339" s="160"/>
      <c r="AT339" s="160"/>
      <c r="AU339" s="160"/>
      <c r="AV339" s="160"/>
      <c r="AW339" s="160"/>
      <c r="AX339" s="160"/>
      <c r="AY339" s="160"/>
      <c r="AZ339" s="160"/>
      <c r="BA339" s="160"/>
      <c r="BB339" s="160"/>
      <c r="BC339" s="160"/>
      <c r="BD339" s="160"/>
      <c r="BE339" s="160"/>
      <c r="BF339" s="160"/>
      <c r="BG339" s="160"/>
      <c r="BH339" s="160"/>
      <c r="BI339" s="160"/>
      <c r="BJ339" s="160"/>
      <c r="BK339" s="160"/>
      <c r="BL339" s="160"/>
      <c r="BM339" s="160"/>
      <c r="BN339" s="160"/>
      <c r="BO339" s="160"/>
      <c r="BP339" s="160"/>
      <c r="BQ339" s="160"/>
      <c r="BR339" s="160"/>
      <c r="BS339" s="160"/>
      <c r="BT339" s="160"/>
      <c r="BU339" s="160"/>
      <c r="BV339" s="160"/>
      <c r="BW339" s="160"/>
      <c r="BX339" s="160"/>
      <c r="BY339" s="160"/>
      <c r="BZ339" s="160"/>
      <c r="CA339" s="160"/>
      <c r="CB339" s="160"/>
      <c r="CC339" s="160"/>
      <c r="CD339" s="160"/>
      <c r="CE339" s="160"/>
      <c r="CF339" s="160"/>
      <c r="CG339" s="160"/>
      <c r="CH339" s="160"/>
      <c r="CI339" s="160"/>
      <c r="CJ339" s="160"/>
      <c r="CK339" s="160"/>
      <c r="CL339" s="160"/>
      <c r="CM339" s="160"/>
      <c r="CN339" s="160"/>
      <c r="CO339" s="160"/>
      <c r="CP339" s="160"/>
      <c r="CQ339" s="160"/>
      <c r="CR339" s="160"/>
      <c r="CS339" s="160"/>
      <c r="CT339" s="160"/>
      <c r="CU339" s="160"/>
      <c r="CV339" s="160"/>
      <c r="CW339" s="160"/>
      <c r="CX339" s="160"/>
      <c r="CY339" s="160"/>
      <c r="CZ339" s="160"/>
      <c r="DA339" s="160"/>
      <c r="DB339" s="160"/>
      <c r="DC339" s="160"/>
      <c r="DD339" s="160"/>
      <c r="DE339" s="160"/>
      <c r="DF339" s="160"/>
      <c r="DG339" s="160"/>
      <c r="DH339" s="160"/>
      <c r="DI339" s="160"/>
      <c r="DJ339" s="160"/>
      <c r="DK339" s="160"/>
      <c r="DL339" s="160"/>
      <c r="DM339" s="160"/>
      <c r="DN339" s="160"/>
      <c r="DO339" s="160"/>
      <c r="DP339" s="160"/>
      <c r="DQ339" s="160"/>
      <c r="DR339" s="160"/>
      <c r="DS339" s="160"/>
      <c r="DT339" s="160"/>
      <c r="DU339" s="160"/>
      <c r="DV339" s="160"/>
      <c r="DW339" s="160"/>
    </row>
    <row r="340" spans="1:127" x14ac:dyDescent="0.35">
      <c r="A340" s="160"/>
      <c r="B340" s="160"/>
      <c r="C340" s="160"/>
      <c r="D340" s="160"/>
      <c r="E340" s="160"/>
      <c r="F340" s="160"/>
      <c r="G340" s="160"/>
      <c r="H340" s="160"/>
      <c r="I340" s="160"/>
      <c r="J340" s="160"/>
      <c r="K340" s="160"/>
      <c r="L340" s="160"/>
      <c r="M340" s="160"/>
      <c r="N340" s="160"/>
      <c r="O340" s="160"/>
      <c r="P340" s="160"/>
      <c r="Q340" s="160"/>
      <c r="R340" s="160"/>
      <c r="S340" s="160"/>
      <c r="T340" s="160"/>
      <c r="U340" s="160"/>
      <c r="V340" s="160"/>
      <c r="W340" s="160"/>
      <c r="X340" s="160"/>
      <c r="Y340" s="160"/>
      <c r="Z340" s="160"/>
      <c r="AA340" s="160"/>
      <c r="AB340" s="160"/>
      <c r="AC340" s="160"/>
      <c r="AD340" s="160"/>
      <c r="AE340" s="160"/>
      <c r="AF340" s="160"/>
      <c r="AG340" s="160"/>
      <c r="AH340" s="160"/>
      <c r="AI340" s="160"/>
      <c r="AJ340" s="160"/>
      <c r="AK340" s="160"/>
      <c r="AL340" s="160"/>
      <c r="AM340" s="160"/>
      <c r="AN340" s="160"/>
      <c r="AO340" s="160"/>
      <c r="AP340" s="160"/>
      <c r="AQ340" s="160"/>
      <c r="AR340" s="160"/>
      <c r="AS340" s="160"/>
      <c r="AT340" s="160"/>
      <c r="AU340" s="160"/>
      <c r="AV340" s="160"/>
      <c r="AW340" s="160"/>
      <c r="AX340" s="160"/>
      <c r="AY340" s="160"/>
      <c r="AZ340" s="160"/>
      <c r="BA340" s="160"/>
      <c r="BB340" s="160"/>
      <c r="BC340" s="160"/>
      <c r="BD340" s="160"/>
      <c r="BE340" s="160"/>
      <c r="BF340" s="160"/>
      <c r="BG340" s="160"/>
      <c r="BH340" s="160"/>
      <c r="BI340" s="160"/>
      <c r="BJ340" s="160"/>
      <c r="BK340" s="160"/>
      <c r="BL340" s="160"/>
      <c r="BM340" s="160"/>
      <c r="BN340" s="160"/>
      <c r="BO340" s="160"/>
      <c r="BP340" s="160"/>
      <c r="BQ340" s="160"/>
      <c r="BR340" s="160"/>
      <c r="BS340" s="160"/>
      <c r="BT340" s="160"/>
      <c r="BU340" s="160"/>
      <c r="BV340" s="160"/>
      <c r="BW340" s="160"/>
      <c r="BX340" s="160"/>
      <c r="BY340" s="160"/>
      <c r="BZ340" s="160"/>
      <c r="CA340" s="160"/>
      <c r="CB340" s="160"/>
      <c r="CC340" s="160"/>
      <c r="CD340" s="160"/>
      <c r="CE340" s="160"/>
      <c r="CF340" s="160"/>
      <c r="CG340" s="160"/>
      <c r="CH340" s="160"/>
      <c r="CI340" s="160"/>
      <c r="CJ340" s="160"/>
      <c r="CK340" s="160"/>
      <c r="CL340" s="160"/>
      <c r="CM340" s="160"/>
      <c r="CN340" s="160"/>
      <c r="CO340" s="160"/>
      <c r="CP340" s="160"/>
      <c r="CQ340" s="160"/>
      <c r="CR340" s="160"/>
      <c r="CS340" s="160"/>
      <c r="CT340" s="160"/>
      <c r="CU340" s="160"/>
      <c r="CV340" s="160"/>
      <c r="CW340" s="160"/>
      <c r="CX340" s="160"/>
      <c r="CY340" s="160"/>
      <c r="CZ340" s="160"/>
      <c r="DA340" s="160"/>
      <c r="DB340" s="160"/>
      <c r="DC340" s="160"/>
      <c r="DD340" s="160"/>
      <c r="DE340" s="160"/>
      <c r="DF340" s="160"/>
      <c r="DG340" s="160"/>
      <c r="DH340" s="160"/>
      <c r="DI340" s="160"/>
      <c r="DJ340" s="160"/>
      <c r="DK340" s="160"/>
      <c r="DL340" s="160"/>
      <c r="DM340" s="160"/>
      <c r="DN340" s="160"/>
      <c r="DO340" s="160"/>
      <c r="DP340" s="160"/>
      <c r="DQ340" s="160"/>
      <c r="DR340" s="160"/>
      <c r="DS340" s="160"/>
      <c r="DT340" s="160"/>
      <c r="DU340" s="160"/>
      <c r="DV340" s="160"/>
      <c r="DW340" s="160"/>
    </row>
    <row r="341" spans="1:127" x14ac:dyDescent="0.35">
      <c r="A341" s="160"/>
      <c r="B341" s="160"/>
      <c r="C341" s="160"/>
      <c r="D341" s="160"/>
      <c r="E341" s="160"/>
      <c r="F341" s="160"/>
      <c r="G341" s="160"/>
      <c r="H341" s="160"/>
      <c r="I341" s="160"/>
      <c r="J341" s="160"/>
      <c r="K341" s="160"/>
      <c r="L341" s="160"/>
      <c r="M341" s="160"/>
      <c r="N341" s="160"/>
      <c r="O341" s="160"/>
      <c r="P341" s="160"/>
      <c r="Q341" s="160"/>
      <c r="R341" s="160"/>
      <c r="S341" s="160"/>
      <c r="T341" s="160"/>
      <c r="U341" s="160"/>
      <c r="V341" s="160"/>
      <c r="W341" s="160"/>
      <c r="X341" s="160"/>
      <c r="Y341" s="160"/>
      <c r="Z341" s="160"/>
      <c r="AA341" s="160"/>
      <c r="AB341" s="160"/>
      <c r="AC341" s="160"/>
      <c r="AD341" s="160"/>
      <c r="AE341" s="160"/>
      <c r="AF341" s="160"/>
      <c r="AG341" s="160"/>
      <c r="AH341" s="160"/>
      <c r="AI341" s="160"/>
      <c r="AJ341" s="160"/>
      <c r="AK341" s="160"/>
      <c r="AL341" s="160"/>
      <c r="AM341" s="160"/>
      <c r="AN341" s="160"/>
      <c r="AO341" s="160"/>
      <c r="AP341" s="160"/>
      <c r="AQ341" s="160"/>
      <c r="AR341" s="160"/>
      <c r="AS341" s="160"/>
      <c r="AT341" s="160"/>
      <c r="AU341" s="160"/>
      <c r="AV341" s="160"/>
      <c r="AW341" s="160"/>
      <c r="AX341" s="160"/>
      <c r="AY341" s="160"/>
      <c r="AZ341" s="160"/>
      <c r="BA341" s="160"/>
      <c r="BB341" s="160"/>
      <c r="BC341" s="160"/>
      <c r="BD341" s="160"/>
      <c r="BE341" s="160"/>
      <c r="BF341" s="160"/>
      <c r="BG341" s="160"/>
      <c r="BH341" s="160"/>
      <c r="BI341" s="160"/>
      <c r="BJ341" s="160"/>
      <c r="BK341" s="160"/>
      <c r="BL341" s="160"/>
      <c r="BM341" s="160"/>
      <c r="BN341" s="160"/>
      <c r="BO341" s="160"/>
      <c r="BP341" s="160"/>
      <c r="BQ341" s="160"/>
      <c r="BR341" s="160"/>
      <c r="BS341" s="160"/>
      <c r="BT341" s="160"/>
      <c r="BU341" s="160"/>
      <c r="BV341" s="160"/>
      <c r="BW341" s="160"/>
      <c r="BX341" s="160"/>
      <c r="BY341" s="160"/>
      <c r="BZ341" s="160"/>
      <c r="CA341" s="160"/>
      <c r="CB341" s="160"/>
      <c r="CC341" s="160"/>
      <c r="CD341" s="160"/>
      <c r="CE341" s="160"/>
      <c r="CF341" s="160"/>
      <c r="CG341" s="160"/>
      <c r="CH341" s="160"/>
      <c r="CI341" s="160"/>
      <c r="CJ341" s="160"/>
      <c r="CK341" s="160"/>
      <c r="CL341" s="160"/>
      <c r="CM341" s="160"/>
      <c r="CN341" s="160"/>
      <c r="CO341" s="160"/>
      <c r="CP341" s="160"/>
      <c r="CQ341" s="160"/>
      <c r="CR341" s="160"/>
      <c r="CS341" s="160"/>
      <c r="CT341" s="160"/>
      <c r="CU341" s="160"/>
      <c r="CV341" s="160"/>
      <c r="CW341" s="160"/>
      <c r="CX341" s="160"/>
      <c r="CY341" s="160"/>
      <c r="CZ341" s="160"/>
      <c r="DA341" s="160"/>
      <c r="DB341" s="160"/>
      <c r="DC341" s="160"/>
      <c r="DD341" s="160"/>
      <c r="DE341" s="160"/>
      <c r="DF341" s="160"/>
      <c r="DG341" s="160"/>
      <c r="DH341" s="160"/>
      <c r="DI341" s="160"/>
      <c r="DJ341" s="160"/>
      <c r="DK341" s="160"/>
      <c r="DL341" s="160"/>
      <c r="DM341" s="160"/>
      <c r="DN341" s="160"/>
      <c r="DO341" s="160"/>
      <c r="DP341" s="160"/>
      <c r="DQ341" s="160"/>
      <c r="DR341" s="160"/>
      <c r="DS341" s="160"/>
      <c r="DT341" s="160"/>
      <c r="DU341" s="160"/>
      <c r="DV341" s="160"/>
      <c r="DW341" s="160"/>
    </row>
    <row r="342" spans="1:127" x14ac:dyDescent="0.35">
      <c r="A342" s="160"/>
      <c r="B342" s="160"/>
      <c r="C342" s="160"/>
      <c r="D342" s="160"/>
      <c r="E342" s="160"/>
      <c r="F342" s="160"/>
      <c r="G342" s="160"/>
      <c r="H342" s="160"/>
      <c r="I342" s="160"/>
      <c r="J342" s="160"/>
      <c r="K342" s="160"/>
      <c r="L342" s="160"/>
      <c r="M342" s="160"/>
      <c r="N342" s="160"/>
      <c r="O342" s="160"/>
      <c r="P342" s="160"/>
      <c r="Q342" s="160"/>
      <c r="R342" s="160"/>
      <c r="S342" s="160"/>
      <c r="T342" s="160"/>
      <c r="U342" s="160"/>
      <c r="V342" s="160"/>
      <c r="W342" s="160"/>
      <c r="X342" s="160"/>
      <c r="Y342" s="160"/>
      <c r="Z342" s="160"/>
      <c r="AA342" s="160"/>
      <c r="AB342" s="160"/>
      <c r="AC342" s="160"/>
      <c r="AD342" s="160"/>
      <c r="AE342" s="160"/>
      <c r="AF342" s="160"/>
      <c r="AG342" s="160"/>
      <c r="AH342" s="160"/>
      <c r="AI342" s="160"/>
      <c r="AJ342" s="160"/>
      <c r="AK342" s="160"/>
      <c r="AL342" s="160"/>
      <c r="AM342" s="160"/>
      <c r="AN342" s="160"/>
      <c r="AO342" s="160"/>
      <c r="AP342" s="160"/>
      <c r="AQ342" s="160"/>
      <c r="AR342" s="160"/>
      <c r="AS342" s="160"/>
      <c r="AT342" s="160"/>
      <c r="AU342" s="160"/>
      <c r="AV342" s="160"/>
      <c r="AW342" s="160"/>
      <c r="AX342" s="160"/>
      <c r="AY342" s="160"/>
      <c r="AZ342" s="160"/>
      <c r="BA342" s="160"/>
      <c r="BB342" s="160"/>
      <c r="BC342" s="160"/>
      <c r="BD342" s="160"/>
      <c r="BE342" s="160"/>
      <c r="BF342" s="160"/>
      <c r="BG342" s="160"/>
      <c r="BH342" s="160"/>
      <c r="BI342" s="160"/>
      <c r="BJ342" s="160"/>
      <c r="BK342" s="160"/>
      <c r="BL342" s="160"/>
      <c r="BM342" s="160"/>
      <c r="BN342" s="160"/>
      <c r="BO342" s="160"/>
      <c r="BP342" s="160"/>
      <c r="BQ342" s="160"/>
      <c r="BR342" s="160"/>
      <c r="BS342" s="160"/>
      <c r="BT342" s="160"/>
      <c r="BU342" s="160"/>
      <c r="BV342" s="160"/>
      <c r="BW342" s="160"/>
      <c r="BX342" s="160"/>
      <c r="BY342" s="160"/>
      <c r="BZ342" s="160"/>
      <c r="CA342" s="160"/>
      <c r="CB342" s="160"/>
      <c r="CC342" s="160"/>
      <c r="CD342" s="160"/>
      <c r="CE342" s="160"/>
      <c r="CF342" s="160"/>
      <c r="CG342" s="160"/>
      <c r="CH342" s="160"/>
      <c r="CI342" s="160"/>
      <c r="CJ342" s="160"/>
      <c r="CK342" s="160"/>
      <c r="CL342" s="160"/>
      <c r="CM342" s="160"/>
      <c r="CN342" s="160"/>
      <c r="CO342" s="160"/>
      <c r="CP342" s="160"/>
      <c r="CQ342" s="160"/>
      <c r="CR342" s="160"/>
      <c r="CS342" s="160"/>
      <c r="CT342" s="160"/>
      <c r="CU342" s="160"/>
      <c r="CV342" s="160"/>
      <c r="CW342" s="160"/>
      <c r="CX342" s="160"/>
      <c r="CY342" s="160"/>
      <c r="CZ342" s="160"/>
      <c r="DA342" s="160"/>
      <c r="DB342" s="160"/>
      <c r="DC342" s="160"/>
      <c r="DD342" s="160"/>
      <c r="DE342" s="160"/>
      <c r="DF342" s="160"/>
      <c r="DG342" s="160"/>
      <c r="DH342" s="160"/>
      <c r="DI342" s="160"/>
      <c r="DJ342" s="160"/>
      <c r="DK342" s="160"/>
      <c r="DL342" s="160"/>
      <c r="DM342" s="160"/>
      <c r="DN342" s="160"/>
      <c r="DO342" s="160"/>
      <c r="DP342" s="160"/>
      <c r="DQ342" s="160"/>
      <c r="DR342" s="160"/>
      <c r="DS342" s="160"/>
      <c r="DT342" s="160"/>
      <c r="DU342" s="160"/>
      <c r="DV342" s="160"/>
      <c r="DW342" s="160"/>
    </row>
    <row r="343" spans="1:127" x14ac:dyDescent="0.35">
      <c r="A343" s="160"/>
      <c r="B343" s="160"/>
      <c r="C343" s="160"/>
      <c r="D343" s="160"/>
      <c r="E343" s="160"/>
      <c r="F343" s="160"/>
      <c r="G343" s="160"/>
      <c r="H343" s="160"/>
      <c r="I343" s="160"/>
      <c r="J343" s="160"/>
      <c r="K343" s="160"/>
      <c r="L343" s="160"/>
      <c r="M343" s="160"/>
      <c r="N343" s="160"/>
      <c r="O343" s="160"/>
      <c r="P343" s="160"/>
      <c r="Q343" s="160"/>
      <c r="R343" s="160"/>
      <c r="S343" s="160"/>
      <c r="T343" s="160"/>
      <c r="U343" s="160"/>
      <c r="V343" s="160"/>
      <c r="W343" s="160"/>
      <c r="X343" s="160"/>
      <c r="Y343" s="160"/>
      <c r="Z343" s="160"/>
      <c r="AA343" s="160"/>
      <c r="AB343" s="160"/>
      <c r="AC343" s="160"/>
      <c r="AD343" s="160"/>
      <c r="AE343" s="160"/>
      <c r="AF343" s="160"/>
      <c r="AG343" s="160"/>
      <c r="AH343" s="160"/>
      <c r="AI343" s="160"/>
      <c r="AJ343" s="160"/>
      <c r="AK343" s="160"/>
      <c r="AL343" s="160"/>
      <c r="AM343" s="160"/>
      <c r="AN343" s="160"/>
      <c r="AO343" s="160"/>
      <c r="AP343" s="160"/>
      <c r="AQ343" s="160"/>
      <c r="AR343" s="160"/>
      <c r="AS343" s="160"/>
      <c r="AT343" s="160"/>
      <c r="AU343" s="160"/>
      <c r="AV343" s="160"/>
      <c r="AW343" s="160"/>
      <c r="AX343" s="160"/>
      <c r="AY343" s="160"/>
      <c r="AZ343" s="160"/>
      <c r="BA343" s="160"/>
      <c r="BB343" s="160"/>
      <c r="BC343" s="160"/>
      <c r="BD343" s="160"/>
      <c r="BE343" s="160"/>
      <c r="BF343" s="160"/>
      <c r="BG343" s="160"/>
      <c r="BH343" s="160"/>
      <c r="BI343" s="160"/>
      <c r="BJ343" s="160"/>
      <c r="BK343" s="160"/>
      <c r="BL343" s="160"/>
      <c r="BM343" s="160"/>
      <c r="BN343" s="160"/>
      <c r="BO343" s="160"/>
      <c r="BP343" s="160"/>
      <c r="BQ343" s="160"/>
      <c r="BR343" s="160"/>
      <c r="BS343" s="160"/>
      <c r="BT343" s="160"/>
      <c r="BU343" s="160"/>
      <c r="BV343" s="160"/>
      <c r="BW343" s="160"/>
      <c r="BX343" s="160"/>
      <c r="BY343" s="160"/>
      <c r="BZ343" s="160"/>
      <c r="CA343" s="160"/>
      <c r="CB343" s="160"/>
      <c r="CC343" s="160"/>
      <c r="CD343" s="160"/>
      <c r="CE343" s="160"/>
      <c r="CF343" s="160"/>
      <c r="CG343" s="160"/>
      <c r="CH343" s="160"/>
      <c r="CI343" s="160"/>
      <c r="CJ343" s="160"/>
      <c r="CK343" s="160"/>
      <c r="CL343" s="160"/>
      <c r="CM343" s="160"/>
      <c r="CN343" s="160"/>
      <c r="CO343" s="160"/>
      <c r="CP343" s="160"/>
      <c r="CQ343" s="160"/>
      <c r="CR343" s="160"/>
      <c r="CS343" s="160"/>
      <c r="CT343" s="160"/>
      <c r="CU343" s="160"/>
      <c r="CV343" s="160"/>
      <c r="CW343" s="160"/>
      <c r="CX343" s="160"/>
      <c r="CY343" s="160"/>
      <c r="CZ343" s="160"/>
      <c r="DA343" s="160"/>
      <c r="DB343" s="160"/>
      <c r="DC343" s="160"/>
      <c r="DD343" s="160"/>
      <c r="DE343" s="160"/>
      <c r="DF343" s="160"/>
      <c r="DG343" s="160"/>
      <c r="DH343" s="160"/>
      <c r="DI343" s="160"/>
      <c r="DJ343" s="160"/>
      <c r="DK343" s="160"/>
      <c r="DL343" s="160"/>
      <c r="DM343" s="160"/>
      <c r="DN343" s="160"/>
      <c r="DO343" s="160"/>
      <c r="DP343" s="160"/>
      <c r="DQ343" s="160"/>
      <c r="DR343" s="160"/>
      <c r="DS343" s="160"/>
      <c r="DT343" s="160"/>
      <c r="DU343" s="160"/>
      <c r="DV343" s="160"/>
      <c r="DW343" s="160"/>
    </row>
    <row r="344" spans="1:127" x14ac:dyDescent="0.35">
      <c r="A344" s="160"/>
      <c r="B344" s="160"/>
      <c r="C344" s="160"/>
      <c r="D344" s="160"/>
      <c r="E344" s="160"/>
      <c r="F344" s="160"/>
      <c r="G344" s="160"/>
      <c r="H344" s="160"/>
      <c r="I344" s="160"/>
      <c r="J344" s="160"/>
      <c r="K344" s="160"/>
      <c r="L344" s="160"/>
      <c r="M344" s="160"/>
      <c r="N344" s="160"/>
      <c r="O344" s="160"/>
      <c r="P344" s="160"/>
      <c r="Q344" s="160"/>
      <c r="R344" s="160"/>
      <c r="S344" s="160"/>
      <c r="T344" s="160"/>
      <c r="U344" s="160"/>
      <c r="V344" s="160"/>
      <c r="W344" s="160"/>
      <c r="X344" s="160"/>
      <c r="Y344" s="160"/>
      <c r="Z344" s="160"/>
      <c r="AA344" s="160"/>
      <c r="AB344" s="160"/>
      <c r="AC344" s="160"/>
      <c r="AD344" s="160"/>
      <c r="AE344" s="160"/>
      <c r="AF344" s="160"/>
      <c r="AG344" s="160"/>
      <c r="AH344" s="160"/>
      <c r="AI344" s="160"/>
      <c r="AJ344" s="160"/>
      <c r="AK344" s="160"/>
      <c r="AL344" s="160"/>
      <c r="AM344" s="160"/>
      <c r="AN344" s="160"/>
      <c r="AO344" s="160"/>
      <c r="AP344" s="160"/>
      <c r="AQ344" s="160"/>
      <c r="AR344" s="160"/>
      <c r="AS344" s="160"/>
      <c r="AT344" s="160"/>
      <c r="AU344" s="160"/>
      <c r="AV344" s="160"/>
      <c r="AW344" s="160"/>
      <c r="AX344" s="160"/>
      <c r="AY344" s="160"/>
      <c r="AZ344" s="160"/>
      <c r="BA344" s="160"/>
      <c r="BB344" s="160"/>
      <c r="BC344" s="160"/>
      <c r="BD344" s="160"/>
      <c r="BE344" s="160"/>
      <c r="BF344" s="160"/>
      <c r="BG344" s="160"/>
      <c r="BH344" s="160"/>
      <c r="BI344" s="160"/>
      <c r="BJ344" s="160"/>
      <c r="BK344" s="160"/>
      <c r="BL344" s="160"/>
      <c r="BM344" s="160"/>
      <c r="BN344" s="160"/>
      <c r="BO344" s="160"/>
      <c r="BP344" s="160"/>
      <c r="BQ344" s="160"/>
      <c r="BR344" s="160"/>
      <c r="BS344" s="160"/>
      <c r="BT344" s="160"/>
      <c r="BU344" s="160"/>
      <c r="BV344" s="160"/>
      <c r="BW344" s="160"/>
      <c r="BX344" s="160"/>
      <c r="BY344" s="160"/>
      <c r="BZ344" s="160"/>
      <c r="CA344" s="160"/>
      <c r="CB344" s="160"/>
      <c r="CC344" s="160"/>
      <c r="CD344" s="160"/>
      <c r="CE344" s="160"/>
      <c r="CF344" s="160"/>
      <c r="CG344" s="160"/>
      <c r="CH344" s="160"/>
      <c r="CI344" s="160"/>
      <c r="CJ344" s="160"/>
      <c r="CK344" s="160"/>
      <c r="CL344" s="160"/>
      <c r="CM344" s="160"/>
      <c r="CN344" s="160"/>
      <c r="CO344" s="160"/>
      <c r="CP344" s="160"/>
      <c r="CQ344" s="160"/>
      <c r="CR344" s="160"/>
      <c r="CS344" s="160"/>
      <c r="CT344" s="160"/>
      <c r="CU344" s="160"/>
      <c r="CV344" s="160"/>
      <c r="CW344" s="160"/>
      <c r="CX344" s="160"/>
      <c r="CY344" s="160"/>
      <c r="CZ344" s="160"/>
      <c r="DA344" s="160"/>
      <c r="DB344" s="160"/>
      <c r="DC344" s="160"/>
      <c r="DD344" s="160"/>
      <c r="DE344" s="160"/>
      <c r="DF344" s="160"/>
      <c r="DG344" s="160"/>
      <c r="DH344" s="160"/>
      <c r="DI344" s="160"/>
      <c r="DJ344" s="160"/>
      <c r="DK344" s="160"/>
      <c r="DL344" s="160"/>
      <c r="DM344" s="160"/>
      <c r="DN344" s="160"/>
      <c r="DO344" s="160"/>
      <c r="DP344" s="160"/>
      <c r="DQ344" s="160"/>
      <c r="DR344" s="160"/>
      <c r="DS344" s="160"/>
      <c r="DT344" s="160"/>
      <c r="DU344" s="160"/>
      <c r="DV344" s="160"/>
      <c r="DW344" s="160"/>
    </row>
    <row r="345" spans="1:127" x14ac:dyDescent="0.35">
      <c r="A345" s="160"/>
      <c r="B345" s="160"/>
      <c r="C345" s="160"/>
      <c r="D345" s="160"/>
      <c r="E345" s="160"/>
      <c r="F345" s="160"/>
      <c r="G345" s="160"/>
      <c r="H345" s="160"/>
      <c r="I345" s="160"/>
      <c r="J345" s="160"/>
      <c r="K345" s="160"/>
      <c r="L345" s="160"/>
      <c r="M345" s="160"/>
      <c r="N345" s="160"/>
      <c r="O345" s="160"/>
      <c r="P345" s="160"/>
      <c r="Q345" s="160"/>
      <c r="R345" s="160"/>
      <c r="S345" s="160"/>
      <c r="T345" s="160"/>
      <c r="U345" s="160"/>
      <c r="V345" s="160"/>
      <c r="W345" s="160"/>
      <c r="X345" s="160"/>
      <c r="Y345" s="160"/>
      <c r="Z345" s="160"/>
      <c r="AA345" s="160"/>
      <c r="AB345" s="160"/>
      <c r="AC345" s="160"/>
      <c r="AD345" s="160"/>
      <c r="AE345" s="160"/>
      <c r="AF345" s="160"/>
      <c r="AG345" s="160"/>
      <c r="AH345" s="160"/>
      <c r="AI345" s="160"/>
      <c r="AJ345" s="160"/>
      <c r="AK345" s="160"/>
      <c r="AL345" s="160"/>
      <c r="AM345" s="160"/>
      <c r="AN345" s="160"/>
      <c r="AO345" s="160"/>
      <c r="AP345" s="160"/>
      <c r="AQ345" s="160"/>
      <c r="AR345" s="160"/>
      <c r="AS345" s="160"/>
      <c r="AT345" s="160"/>
      <c r="AU345" s="160"/>
      <c r="AV345" s="160"/>
      <c r="AW345" s="160"/>
      <c r="AX345" s="160"/>
      <c r="AY345" s="160"/>
      <c r="AZ345" s="160"/>
      <c r="BA345" s="160"/>
      <c r="BB345" s="160"/>
      <c r="BC345" s="160"/>
      <c r="BD345" s="160"/>
      <c r="BE345" s="160"/>
      <c r="BF345" s="160"/>
      <c r="BG345" s="160"/>
      <c r="BH345" s="160"/>
      <c r="BI345" s="160"/>
      <c r="BJ345" s="160"/>
      <c r="BK345" s="160"/>
      <c r="BL345" s="160"/>
      <c r="BM345" s="160"/>
      <c r="BN345" s="160"/>
      <c r="BO345" s="160"/>
      <c r="BP345" s="160"/>
      <c r="BQ345" s="160"/>
      <c r="BR345" s="160"/>
      <c r="BS345" s="160"/>
      <c r="BT345" s="160"/>
      <c r="BU345" s="160"/>
      <c r="BV345" s="160"/>
      <c r="BW345" s="160"/>
      <c r="BX345" s="160"/>
      <c r="BY345" s="160"/>
      <c r="BZ345" s="160"/>
      <c r="CA345" s="160"/>
      <c r="CB345" s="160"/>
      <c r="CC345" s="160"/>
      <c r="CD345" s="160"/>
      <c r="CE345" s="160"/>
      <c r="CF345" s="160"/>
      <c r="CG345" s="160"/>
      <c r="CH345" s="160"/>
      <c r="CI345" s="160"/>
      <c r="CJ345" s="160"/>
      <c r="CK345" s="160"/>
      <c r="CL345" s="160"/>
      <c r="CM345" s="160"/>
      <c r="CN345" s="160"/>
      <c r="CO345" s="160"/>
      <c r="CP345" s="160"/>
      <c r="CQ345" s="160"/>
      <c r="CR345" s="160"/>
      <c r="CS345" s="160"/>
      <c r="CT345" s="160"/>
      <c r="CU345" s="160"/>
      <c r="CV345" s="160"/>
      <c r="CW345" s="160"/>
      <c r="CX345" s="160"/>
      <c r="CY345" s="160"/>
      <c r="CZ345" s="160"/>
      <c r="DA345" s="160"/>
      <c r="DB345" s="160"/>
      <c r="DC345" s="160"/>
      <c r="DD345" s="160"/>
      <c r="DE345" s="160"/>
      <c r="DF345" s="160"/>
      <c r="DG345" s="160"/>
      <c r="DH345" s="160"/>
      <c r="DI345" s="160"/>
      <c r="DJ345" s="160"/>
      <c r="DK345" s="160"/>
      <c r="DL345" s="160"/>
      <c r="DM345" s="160"/>
      <c r="DN345" s="160"/>
      <c r="DO345" s="160"/>
      <c r="DP345" s="160"/>
      <c r="DQ345" s="160"/>
      <c r="DR345" s="160"/>
      <c r="DS345" s="160"/>
      <c r="DT345" s="160"/>
      <c r="DU345" s="160"/>
      <c r="DV345" s="160"/>
      <c r="DW345" s="160"/>
    </row>
    <row r="346" spans="1:127" x14ac:dyDescent="0.35">
      <c r="A346" s="160"/>
      <c r="B346" s="160"/>
      <c r="C346" s="160"/>
      <c r="D346" s="160"/>
      <c r="E346" s="160"/>
      <c r="F346" s="160"/>
      <c r="G346" s="160"/>
      <c r="H346" s="160"/>
      <c r="I346" s="160"/>
      <c r="J346" s="160"/>
      <c r="K346" s="160"/>
      <c r="L346" s="160"/>
      <c r="M346" s="160"/>
      <c r="N346" s="160"/>
      <c r="O346" s="160"/>
      <c r="P346" s="160"/>
      <c r="Q346" s="160"/>
      <c r="R346" s="160"/>
      <c r="S346" s="160"/>
      <c r="T346" s="160"/>
      <c r="U346" s="160"/>
      <c r="V346" s="160"/>
      <c r="W346" s="160"/>
      <c r="X346" s="160"/>
      <c r="Y346" s="160"/>
      <c r="Z346" s="160"/>
      <c r="AA346" s="160"/>
      <c r="AB346" s="160"/>
      <c r="AC346" s="160"/>
      <c r="AD346" s="160"/>
      <c r="AE346" s="160"/>
      <c r="AF346" s="160"/>
      <c r="AG346" s="160"/>
      <c r="AH346" s="160"/>
      <c r="AI346" s="160"/>
      <c r="AJ346" s="160"/>
      <c r="AK346" s="160"/>
      <c r="AL346" s="160"/>
      <c r="AM346" s="160"/>
      <c r="AN346" s="160"/>
      <c r="AO346" s="160"/>
      <c r="AP346" s="160"/>
      <c r="AQ346" s="160"/>
      <c r="AR346" s="160"/>
      <c r="AS346" s="160"/>
      <c r="AT346" s="160"/>
      <c r="AU346" s="160"/>
      <c r="AV346" s="160"/>
      <c r="AW346" s="160"/>
      <c r="AX346" s="160"/>
      <c r="AY346" s="160"/>
      <c r="AZ346" s="160"/>
      <c r="BA346" s="160"/>
      <c r="BB346" s="160"/>
      <c r="BC346" s="160"/>
      <c r="BD346" s="160"/>
      <c r="BE346" s="160"/>
      <c r="BF346" s="160"/>
      <c r="BG346" s="160"/>
      <c r="BH346" s="160"/>
      <c r="BI346" s="160"/>
      <c r="BJ346" s="160"/>
      <c r="BK346" s="160"/>
      <c r="BL346" s="160"/>
      <c r="BM346" s="160"/>
      <c r="BN346" s="160"/>
      <c r="BO346" s="160"/>
      <c r="BP346" s="160"/>
      <c r="BQ346" s="160"/>
      <c r="BR346" s="160"/>
      <c r="BS346" s="160"/>
      <c r="BT346" s="160"/>
      <c r="BU346" s="160"/>
      <c r="BV346" s="160"/>
      <c r="BW346" s="160"/>
      <c r="BX346" s="160"/>
      <c r="BY346" s="160"/>
      <c r="BZ346" s="160"/>
      <c r="CA346" s="160"/>
      <c r="CB346" s="160"/>
      <c r="CC346" s="160"/>
      <c r="CD346" s="160"/>
      <c r="CE346" s="160"/>
      <c r="CF346" s="160"/>
      <c r="CG346" s="160"/>
      <c r="CH346" s="160"/>
      <c r="CI346" s="160"/>
      <c r="CJ346" s="160"/>
      <c r="CK346" s="160"/>
      <c r="CL346" s="160"/>
      <c r="CM346" s="160"/>
      <c r="CN346" s="160"/>
      <c r="CO346" s="160"/>
      <c r="CP346" s="160"/>
      <c r="CQ346" s="160"/>
      <c r="CR346" s="160"/>
      <c r="CS346" s="160"/>
      <c r="CT346" s="160"/>
      <c r="CU346" s="160"/>
      <c r="CV346" s="160"/>
      <c r="CW346" s="160"/>
      <c r="CX346" s="160"/>
      <c r="CY346" s="160"/>
      <c r="CZ346" s="160"/>
      <c r="DA346" s="160"/>
      <c r="DB346" s="160"/>
      <c r="DC346" s="160"/>
      <c r="DD346" s="160"/>
      <c r="DE346" s="160"/>
      <c r="DF346" s="160"/>
      <c r="DG346" s="160"/>
      <c r="DH346" s="160"/>
      <c r="DI346" s="160"/>
      <c r="DJ346" s="160"/>
      <c r="DK346" s="160"/>
      <c r="DL346" s="160"/>
      <c r="DM346" s="160"/>
      <c r="DN346" s="160"/>
      <c r="DO346" s="160"/>
      <c r="DP346" s="160"/>
      <c r="DQ346" s="160"/>
      <c r="DR346" s="160"/>
      <c r="DS346" s="160"/>
      <c r="DT346" s="160"/>
      <c r="DU346" s="160"/>
      <c r="DV346" s="160"/>
      <c r="DW346" s="160"/>
    </row>
    <row r="347" spans="1:127" x14ac:dyDescent="0.35">
      <c r="A347" s="160"/>
      <c r="B347" s="160"/>
      <c r="C347" s="160"/>
      <c r="D347" s="160"/>
      <c r="E347" s="160"/>
      <c r="F347" s="160"/>
      <c r="G347" s="160"/>
      <c r="H347" s="160"/>
      <c r="I347" s="160"/>
      <c r="J347" s="160"/>
      <c r="K347" s="160"/>
      <c r="L347" s="160"/>
      <c r="M347" s="160"/>
      <c r="N347" s="160"/>
      <c r="O347" s="160"/>
      <c r="P347" s="160"/>
      <c r="Q347" s="160"/>
      <c r="R347" s="160"/>
      <c r="S347" s="160"/>
      <c r="T347" s="160"/>
      <c r="U347" s="160"/>
      <c r="V347" s="160"/>
      <c r="W347" s="160"/>
      <c r="X347" s="160"/>
      <c r="Y347" s="160"/>
      <c r="Z347" s="160"/>
      <c r="AA347" s="160"/>
      <c r="AB347" s="160"/>
      <c r="AC347" s="160"/>
      <c r="AD347" s="160"/>
      <c r="AE347" s="160"/>
      <c r="AF347" s="160"/>
      <c r="AG347" s="160"/>
      <c r="AH347" s="160"/>
      <c r="AI347" s="160"/>
      <c r="AJ347" s="160"/>
      <c r="AK347" s="160"/>
      <c r="AL347" s="160"/>
      <c r="AM347" s="160"/>
      <c r="AN347" s="160"/>
      <c r="AO347" s="160"/>
      <c r="AP347" s="160"/>
      <c r="AQ347" s="160"/>
      <c r="AR347" s="160"/>
      <c r="AS347" s="160"/>
      <c r="AT347" s="160"/>
      <c r="AU347" s="160"/>
      <c r="AV347" s="160"/>
      <c r="AW347" s="160"/>
      <c r="AX347" s="160"/>
      <c r="AY347" s="160"/>
      <c r="AZ347" s="160"/>
      <c r="BA347" s="160"/>
      <c r="BB347" s="160"/>
      <c r="BC347" s="160"/>
      <c r="BD347" s="160"/>
      <c r="BE347" s="160"/>
      <c r="BF347" s="160"/>
      <c r="BG347" s="160"/>
      <c r="BH347" s="160"/>
      <c r="BI347" s="160"/>
      <c r="BJ347" s="160"/>
      <c r="BK347" s="160"/>
      <c r="BL347" s="160"/>
      <c r="BM347" s="160"/>
      <c r="BN347" s="160"/>
      <c r="BO347" s="160"/>
      <c r="BP347" s="160"/>
      <c r="BQ347" s="160"/>
      <c r="BR347" s="160"/>
      <c r="BS347" s="160"/>
      <c r="BT347" s="160"/>
      <c r="BU347" s="160"/>
      <c r="BV347" s="160"/>
      <c r="BW347" s="160"/>
      <c r="BX347" s="160"/>
      <c r="BY347" s="160"/>
      <c r="BZ347" s="160"/>
      <c r="CA347" s="160"/>
      <c r="CB347" s="160"/>
      <c r="CC347" s="160"/>
      <c r="CD347" s="160"/>
      <c r="CE347" s="160"/>
      <c r="CF347" s="160"/>
      <c r="CG347" s="160"/>
      <c r="CH347" s="160"/>
      <c r="CI347" s="160"/>
      <c r="CJ347" s="160"/>
      <c r="CK347" s="160"/>
      <c r="CL347" s="160"/>
      <c r="CM347" s="160"/>
      <c r="CN347" s="160"/>
      <c r="CO347" s="160"/>
      <c r="CP347" s="160"/>
      <c r="CQ347" s="160"/>
      <c r="CR347" s="160"/>
      <c r="CS347" s="160"/>
      <c r="CT347" s="160"/>
      <c r="CU347" s="160"/>
      <c r="CV347" s="160"/>
      <c r="CW347" s="160"/>
      <c r="CX347" s="160"/>
      <c r="CY347" s="160"/>
      <c r="CZ347" s="160"/>
      <c r="DA347" s="160"/>
      <c r="DB347" s="160"/>
      <c r="DC347" s="160"/>
      <c r="DD347" s="160"/>
      <c r="DE347" s="160"/>
      <c r="DF347" s="160"/>
      <c r="DG347" s="160"/>
      <c r="DH347" s="160"/>
      <c r="DI347" s="160"/>
      <c r="DJ347" s="160"/>
      <c r="DK347" s="160"/>
      <c r="DL347" s="160"/>
      <c r="DM347" s="160"/>
      <c r="DN347" s="160"/>
      <c r="DO347" s="160"/>
      <c r="DP347" s="160"/>
      <c r="DQ347" s="160"/>
      <c r="DR347" s="160"/>
      <c r="DS347" s="160"/>
      <c r="DT347" s="160"/>
      <c r="DU347" s="160"/>
      <c r="DV347" s="160"/>
      <c r="DW347" s="160"/>
    </row>
    <row r="348" spans="1:127" x14ac:dyDescent="0.35">
      <c r="A348" s="160"/>
      <c r="B348" s="160"/>
      <c r="C348" s="160"/>
      <c r="D348" s="160"/>
      <c r="E348" s="160"/>
      <c r="F348" s="160"/>
      <c r="G348" s="160"/>
      <c r="H348" s="160"/>
      <c r="I348" s="160"/>
      <c r="J348" s="160"/>
      <c r="K348" s="160"/>
      <c r="L348" s="160"/>
      <c r="M348" s="160"/>
      <c r="N348" s="160"/>
      <c r="O348" s="160"/>
      <c r="P348" s="160"/>
      <c r="Q348" s="160"/>
      <c r="R348" s="160"/>
      <c r="S348" s="160"/>
      <c r="T348" s="160"/>
      <c r="U348" s="160"/>
      <c r="V348" s="160"/>
      <c r="W348" s="160"/>
      <c r="X348" s="160"/>
      <c r="Y348" s="160"/>
      <c r="Z348" s="160"/>
      <c r="AA348" s="160"/>
      <c r="AB348" s="160"/>
      <c r="AC348" s="160"/>
      <c r="AD348" s="160"/>
      <c r="AE348" s="160"/>
      <c r="AF348" s="160"/>
      <c r="AG348" s="160"/>
      <c r="AH348" s="160"/>
      <c r="AI348" s="160"/>
      <c r="AJ348" s="160"/>
      <c r="AK348" s="160"/>
      <c r="AL348" s="160"/>
      <c r="AM348" s="160"/>
      <c r="AN348" s="160"/>
      <c r="AO348" s="160"/>
      <c r="AP348" s="160"/>
      <c r="AQ348" s="160"/>
      <c r="AR348" s="160"/>
      <c r="AS348" s="160"/>
      <c r="AT348" s="160"/>
      <c r="AU348" s="160"/>
      <c r="AV348" s="160"/>
      <c r="AW348" s="160"/>
      <c r="AX348" s="160"/>
      <c r="AY348" s="160"/>
      <c r="AZ348" s="160"/>
      <c r="BA348" s="160"/>
      <c r="BB348" s="160"/>
      <c r="BC348" s="160"/>
      <c r="BD348" s="160"/>
      <c r="BE348" s="160"/>
      <c r="BF348" s="160"/>
      <c r="BG348" s="160"/>
      <c r="BH348" s="160"/>
      <c r="BI348" s="160"/>
      <c r="BJ348" s="160"/>
      <c r="BK348" s="160"/>
      <c r="BL348" s="160"/>
      <c r="BM348" s="160"/>
      <c r="BN348" s="160"/>
      <c r="BO348" s="160"/>
      <c r="BP348" s="160"/>
      <c r="BQ348" s="160"/>
      <c r="BR348" s="160"/>
      <c r="BS348" s="160"/>
      <c r="BT348" s="160"/>
      <c r="BU348" s="160"/>
      <c r="BV348" s="160"/>
      <c r="BW348" s="160"/>
      <c r="BX348" s="160"/>
      <c r="BY348" s="160"/>
      <c r="BZ348" s="160"/>
      <c r="CA348" s="160"/>
      <c r="CB348" s="160"/>
      <c r="CC348" s="160"/>
      <c r="CD348" s="160"/>
      <c r="CE348" s="160"/>
      <c r="CF348" s="160"/>
      <c r="CG348" s="160"/>
      <c r="CH348" s="160"/>
      <c r="CI348" s="160"/>
      <c r="CJ348" s="160"/>
      <c r="CK348" s="160"/>
      <c r="CL348" s="160"/>
      <c r="CM348" s="160"/>
      <c r="CN348" s="160"/>
      <c r="CO348" s="160"/>
      <c r="CP348" s="160"/>
      <c r="CQ348" s="160"/>
      <c r="CR348" s="160"/>
      <c r="CS348" s="160"/>
      <c r="CT348" s="160"/>
      <c r="CU348" s="160"/>
      <c r="CV348" s="160"/>
      <c r="CW348" s="160"/>
      <c r="CX348" s="160"/>
      <c r="CY348" s="160"/>
      <c r="CZ348" s="160"/>
      <c r="DA348" s="160"/>
      <c r="DB348" s="160"/>
      <c r="DC348" s="160"/>
      <c r="DD348" s="160"/>
      <c r="DE348" s="160"/>
      <c r="DF348" s="160"/>
      <c r="DG348" s="160"/>
      <c r="DH348" s="160"/>
      <c r="DI348" s="160"/>
      <c r="DJ348" s="160"/>
      <c r="DK348" s="160"/>
      <c r="DL348" s="160"/>
      <c r="DM348" s="160"/>
      <c r="DN348" s="160"/>
      <c r="DO348" s="160"/>
      <c r="DP348" s="160"/>
      <c r="DQ348" s="160"/>
      <c r="DR348" s="160"/>
      <c r="DS348" s="160"/>
      <c r="DT348" s="160"/>
      <c r="DU348" s="160"/>
      <c r="DV348" s="160"/>
      <c r="DW348" s="160"/>
    </row>
    <row r="349" spans="1:127" x14ac:dyDescent="0.35">
      <c r="A349" s="160"/>
      <c r="B349" s="160"/>
      <c r="C349" s="160"/>
      <c r="D349" s="160"/>
      <c r="E349" s="160"/>
      <c r="F349" s="160"/>
      <c r="G349" s="160"/>
      <c r="H349" s="160"/>
      <c r="I349" s="160"/>
      <c r="J349" s="160"/>
      <c r="K349" s="160"/>
      <c r="L349" s="160"/>
      <c r="M349" s="160"/>
      <c r="N349" s="160"/>
      <c r="O349" s="160"/>
      <c r="P349" s="160"/>
      <c r="Q349" s="160"/>
      <c r="R349" s="160"/>
      <c r="S349" s="160"/>
      <c r="T349" s="160"/>
      <c r="U349" s="160"/>
      <c r="V349" s="160"/>
      <c r="W349" s="160"/>
      <c r="X349" s="160"/>
      <c r="Y349" s="160"/>
      <c r="Z349" s="160"/>
      <c r="AA349" s="160"/>
      <c r="AB349" s="160"/>
      <c r="AC349" s="160"/>
      <c r="AD349" s="160"/>
      <c r="AE349" s="160"/>
      <c r="AF349" s="160"/>
      <c r="AG349" s="160"/>
      <c r="AH349" s="160"/>
      <c r="AI349" s="160"/>
      <c r="AJ349" s="160"/>
      <c r="AK349" s="160"/>
      <c r="AL349" s="160"/>
      <c r="AM349" s="160"/>
      <c r="AN349" s="160"/>
      <c r="AO349" s="160"/>
      <c r="AP349" s="160"/>
      <c r="AQ349" s="160"/>
      <c r="AR349" s="160"/>
      <c r="AS349" s="160"/>
      <c r="AT349" s="160"/>
      <c r="AU349" s="160"/>
      <c r="AV349" s="160"/>
      <c r="AW349" s="160"/>
      <c r="AX349" s="160"/>
      <c r="AY349" s="160"/>
      <c r="AZ349" s="160"/>
      <c r="BA349" s="160"/>
      <c r="BB349" s="160"/>
      <c r="BC349" s="160"/>
      <c r="BD349" s="160"/>
      <c r="BE349" s="160"/>
      <c r="BF349" s="160"/>
      <c r="BG349" s="160"/>
      <c r="BH349" s="160"/>
      <c r="BI349" s="160"/>
      <c r="BJ349" s="160"/>
      <c r="BK349" s="160"/>
      <c r="BL349" s="160"/>
      <c r="BM349" s="160"/>
      <c r="BN349" s="160"/>
      <c r="BO349" s="160"/>
      <c r="BP349" s="160"/>
      <c r="BQ349" s="160"/>
      <c r="BR349" s="160"/>
      <c r="BS349" s="160"/>
      <c r="BT349" s="160"/>
      <c r="BU349" s="160"/>
      <c r="BV349" s="160"/>
      <c r="BW349" s="160"/>
      <c r="BX349" s="160"/>
      <c r="BY349" s="160"/>
      <c r="BZ349" s="160"/>
      <c r="CA349" s="160"/>
      <c r="CB349" s="160"/>
      <c r="CC349" s="160"/>
      <c r="CD349" s="160"/>
      <c r="CE349" s="160"/>
      <c r="CF349" s="160"/>
      <c r="CG349" s="160"/>
      <c r="CH349" s="160"/>
      <c r="CI349" s="160"/>
      <c r="CJ349" s="160"/>
      <c r="CK349" s="160"/>
      <c r="CL349" s="160"/>
      <c r="CM349" s="160"/>
      <c r="CN349" s="160"/>
      <c r="CO349" s="160"/>
      <c r="CP349" s="160"/>
      <c r="CQ349" s="160"/>
      <c r="CR349" s="160"/>
      <c r="CS349" s="160"/>
      <c r="CT349" s="160"/>
      <c r="CU349" s="160"/>
      <c r="CV349" s="160"/>
      <c r="CW349" s="160"/>
      <c r="CX349" s="160"/>
      <c r="CY349" s="160"/>
      <c r="CZ349" s="160"/>
      <c r="DA349" s="160"/>
      <c r="DB349" s="160"/>
      <c r="DC349" s="160"/>
      <c r="DD349" s="160"/>
      <c r="DE349" s="160"/>
      <c r="DF349" s="160"/>
      <c r="DG349" s="160"/>
      <c r="DH349" s="160"/>
      <c r="DI349" s="160"/>
      <c r="DJ349" s="160"/>
      <c r="DK349" s="160"/>
      <c r="DL349" s="160"/>
      <c r="DM349" s="160"/>
      <c r="DN349" s="160"/>
      <c r="DO349" s="160"/>
      <c r="DP349" s="160"/>
      <c r="DQ349" s="160"/>
      <c r="DR349" s="160"/>
      <c r="DS349" s="160"/>
      <c r="DT349" s="160"/>
      <c r="DU349" s="160"/>
      <c r="DV349" s="160"/>
      <c r="DW349" s="160"/>
    </row>
    <row r="350" spans="1:127" x14ac:dyDescent="0.35">
      <c r="A350" s="160"/>
      <c r="B350" s="160"/>
      <c r="C350" s="160"/>
      <c r="D350" s="160"/>
      <c r="E350" s="160"/>
      <c r="F350" s="160"/>
      <c r="G350" s="160"/>
      <c r="H350" s="160"/>
      <c r="I350" s="160"/>
      <c r="J350" s="160"/>
      <c r="K350" s="160"/>
      <c r="L350" s="160"/>
      <c r="M350" s="160"/>
      <c r="N350" s="160"/>
      <c r="O350" s="160"/>
      <c r="P350" s="160"/>
      <c r="Q350" s="160"/>
      <c r="R350" s="160"/>
      <c r="S350" s="160"/>
      <c r="T350" s="160"/>
      <c r="U350" s="160"/>
      <c r="V350" s="160"/>
      <c r="W350" s="160"/>
      <c r="X350" s="160"/>
      <c r="Y350" s="160"/>
      <c r="Z350" s="160"/>
      <c r="AA350" s="160"/>
      <c r="AB350" s="160"/>
      <c r="AC350" s="160"/>
      <c r="AD350" s="160"/>
      <c r="AE350" s="160"/>
      <c r="AF350" s="160"/>
      <c r="AG350" s="160"/>
      <c r="AH350" s="160"/>
      <c r="AI350" s="160"/>
      <c r="AJ350" s="160"/>
      <c r="AK350" s="160"/>
      <c r="AL350" s="160"/>
      <c r="AM350" s="160"/>
      <c r="AN350" s="160"/>
      <c r="AO350" s="160"/>
      <c r="AP350" s="160"/>
      <c r="AQ350" s="160"/>
      <c r="AR350" s="160"/>
      <c r="AS350" s="160"/>
      <c r="AT350" s="160"/>
      <c r="AU350" s="160"/>
      <c r="AV350" s="160"/>
      <c r="AW350" s="160"/>
      <c r="AX350" s="160"/>
      <c r="AY350" s="160"/>
      <c r="AZ350" s="160"/>
      <c r="BA350" s="160"/>
      <c r="BB350" s="160"/>
      <c r="BC350" s="160"/>
      <c r="BD350" s="160"/>
      <c r="BE350" s="160"/>
      <c r="BF350" s="160"/>
      <c r="BG350" s="160"/>
      <c r="BH350" s="160"/>
      <c r="BI350" s="160"/>
      <c r="BJ350" s="160"/>
      <c r="BK350" s="160"/>
      <c r="BL350" s="160"/>
      <c r="BM350" s="160"/>
      <c r="BN350" s="160"/>
      <c r="BO350" s="160"/>
      <c r="BP350" s="160"/>
      <c r="BQ350" s="160"/>
      <c r="BR350" s="160"/>
      <c r="BS350" s="160"/>
      <c r="BT350" s="160"/>
      <c r="BU350" s="160"/>
      <c r="BV350" s="160"/>
      <c r="BW350" s="160"/>
      <c r="BX350" s="160"/>
      <c r="BY350" s="160"/>
      <c r="BZ350" s="160"/>
      <c r="CA350" s="160"/>
      <c r="CB350" s="160"/>
      <c r="CC350" s="160"/>
      <c r="CD350" s="160"/>
      <c r="CE350" s="160"/>
      <c r="CF350" s="160"/>
      <c r="CG350" s="160"/>
      <c r="CH350" s="160"/>
      <c r="CI350" s="160"/>
      <c r="CJ350" s="160"/>
      <c r="CK350" s="160"/>
      <c r="CL350" s="160"/>
      <c r="CM350" s="160"/>
      <c r="CN350" s="160"/>
      <c r="CO350" s="160"/>
      <c r="CP350" s="160"/>
      <c r="CQ350" s="160"/>
      <c r="CR350" s="160"/>
      <c r="CS350" s="160"/>
      <c r="CT350" s="160"/>
      <c r="CU350" s="160"/>
      <c r="CV350" s="160"/>
      <c r="CW350" s="160"/>
      <c r="CX350" s="160"/>
      <c r="CY350" s="160"/>
      <c r="CZ350" s="160"/>
      <c r="DA350" s="160"/>
      <c r="DB350" s="160"/>
      <c r="DC350" s="160"/>
      <c r="DD350" s="160"/>
      <c r="DE350" s="160"/>
      <c r="DF350" s="160"/>
      <c r="DG350" s="160"/>
      <c r="DH350" s="160"/>
      <c r="DI350" s="160"/>
      <c r="DJ350" s="160"/>
      <c r="DK350" s="160"/>
      <c r="DL350" s="160"/>
      <c r="DM350" s="160"/>
      <c r="DN350" s="160"/>
      <c r="DO350" s="160"/>
      <c r="DP350" s="160"/>
      <c r="DQ350" s="160"/>
      <c r="DR350" s="160"/>
      <c r="DS350" s="160"/>
      <c r="DT350" s="160"/>
      <c r="DU350" s="160"/>
      <c r="DV350" s="160"/>
      <c r="DW350" s="160"/>
    </row>
  </sheetData>
  <mergeCells count="1">
    <mergeCell ref="B20:L20"/>
  </mergeCells>
  <phoneticPr fontId="14" type="noConversion"/>
  <hyperlinks>
    <hyperlink ref="C13" r:id="rId1" xr:uid="{2D9B05DA-4FE8-4541-9E70-DC496F65B01F}"/>
  </hyperlinks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F785C-CB4A-40CF-8BE1-29F38E7B642F}">
  <sheetPr>
    <tabColor rgb="FF92D050"/>
  </sheetPr>
  <dimension ref="A1:AQ42"/>
  <sheetViews>
    <sheetView workbookViewId="0">
      <selection activeCell="D2" sqref="D2:AG2"/>
    </sheetView>
  </sheetViews>
  <sheetFormatPr defaultColWidth="9.1796875" defaultRowHeight="14.5" x14ac:dyDescent="0.35"/>
  <cols>
    <col min="1" max="1" width="30.54296875" customWidth="1"/>
    <col min="2" max="12" width="13.81640625" customWidth="1"/>
    <col min="13" max="33" width="10.54296875" bestFit="1" customWidth="1"/>
  </cols>
  <sheetData>
    <row r="1" spans="1:43" ht="19" thickBot="1" x14ac:dyDescent="0.5">
      <c r="A1" s="80" t="s">
        <v>160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43" ht="19" thickBot="1" x14ac:dyDescent="0.5">
      <c r="A2" s="80"/>
      <c r="B2" s="74">
        <v>2027</v>
      </c>
      <c r="C2" s="74">
        <f>B2+1</f>
        <v>2028</v>
      </c>
      <c r="D2" s="74">
        <f t="shared" ref="D2:AG2" si="0">C2+1</f>
        <v>2029</v>
      </c>
      <c r="E2" s="74">
        <f t="shared" si="0"/>
        <v>2030</v>
      </c>
      <c r="F2" s="74">
        <f t="shared" si="0"/>
        <v>2031</v>
      </c>
      <c r="G2" s="74">
        <f t="shared" si="0"/>
        <v>2032</v>
      </c>
      <c r="H2" s="74">
        <f t="shared" si="0"/>
        <v>2033</v>
      </c>
      <c r="I2" s="74">
        <f t="shared" si="0"/>
        <v>2034</v>
      </c>
      <c r="J2" s="74">
        <f t="shared" si="0"/>
        <v>2035</v>
      </c>
      <c r="K2" s="74">
        <f t="shared" si="0"/>
        <v>2036</v>
      </c>
      <c r="L2" s="75">
        <f t="shared" si="0"/>
        <v>2037</v>
      </c>
      <c r="M2" s="74">
        <f t="shared" si="0"/>
        <v>2038</v>
      </c>
      <c r="N2" s="75">
        <f t="shared" si="0"/>
        <v>2039</v>
      </c>
      <c r="O2" s="74">
        <f t="shared" si="0"/>
        <v>2040</v>
      </c>
      <c r="P2" s="75">
        <f t="shared" si="0"/>
        <v>2041</v>
      </c>
      <c r="Q2" s="74">
        <f t="shared" si="0"/>
        <v>2042</v>
      </c>
      <c r="R2" s="75">
        <f t="shared" si="0"/>
        <v>2043</v>
      </c>
      <c r="S2" s="74">
        <f t="shared" si="0"/>
        <v>2044</v>
      </c>
      <c r="T2" s="75">
        <f t="shared" si="0"/>
        <v>2045</v>
      </c>
      <c r="U2" s="74">
        <f t="shared" si="0"/>
        <v>2046</v>
      </c>
      <c r="V2" s="75">
        <f t="shared" si="0"/>
        <v>2047</v>
      </c>
      <c r="W2" s="74">
        <f t="shared" si="0"/>
        <v>2048</v>
      </c>
      <c r="X2" s="75">
        <f t="shared" si="0"/>
        <v>2049</v>
      </c>
      <c r="Y2" s="74">
        <f t="shared" si="0"/>
        <v>2050</v>
      </c>
      <c r="Z2" s="75">
        <f t="shared" si="0"/>
        <v>2051</v>
      </c>
      <c r="AA2" s="74">
        <f t="shared" si="0"/>
        <v>2052</v>
      </c>
      <c r="AB2" s="75">
        <f t="shared" si="0"/>
        <v>2053</v>
      </c>
      <c r="AC2" s="75">
        <f t="shared" si="0"/>
        <v>2054</v>
      </c>
      <c r="AD2" s="74">
        <f t="shared" si="0"/>
        <v>2055</v>
      </c>
      <c r="AE2" s="75">
        <f t="shared" si="0"/>
        <v>2056</v>
      </c>
      <c r="AF2" s="74">
        <f t="shared" si="0"/>
        <v>2057</v>
      </c>
      <c r="AG2" s="75">
        <f t="shared" si="0"/>
        <v>2058</v>
      </c>
      <c r="AH2" s="75"/>
      <c r="AI2" s="74"/>
      <c r="AJ2" s="75"/>
      <c r="AK2" s="74"/>
      <c r="AL2" s="75"/>
      <c r="AM2" s="74"/>
      <c r="AN2" s="75"/>
      <c r="AO2" s="74"/>
      <c r="AP2" s="75"/>
      <c r="AQ2" s="74"/>
    </row>
    <row r="3" spans="1:43" x14ac:dyDescent="0.35">
      <c r="A3" s="123" t="s">
        <v>161</v>
      </c>
      <c r="L3" s="79"/>
      <c r="N3" s="79"/>
      <c r="P3" s="79"/>
      <c r="R3" s="79"/>
      <c r="T3" s="79"/>
      <c r="V3" s="79"/>
      <c r="X3" s="79"/>
      <c r="Z3" s="79"/>
      <c r="AB3" s="79"/>
      <c r="AC3" s="79"/>
      <c r="AE3" s="79"/>
      <c r="AG3" s="79"/>
      <c r="AH3" s="79"/>
      <c r="AJ3" s="79"/>
      <c r="AL3" s="79"/>
      <c r="AN3" s="79"/>
      <c r="AP3" s="79"/>
    </row>
    <row r="4" spans="1:43" x14ac:dyDescent="0.35">
      <c r="A4" s="125" t="s">
        <v>162</v>
      </c>
      <c r="B4" s="70"/>
      <c r="C4" s="70"/>
      <c r="D4" s="70">
        <f>SUM(D5:D6)</f>
        <v>2.5299999999999998</v>
      </c>
      <c r="E4" s="70">
        <f t="shared" ref="E4:AG4" si="1">SUM(E5:E5)</f>
        <v>2.2999999999999998</v>
      </c>
      <c r="F4" s="70">
        <f t="shared" si="1"/>
        <v>2.2999999999999998</v>
      </c>
      <c r="G4" s="70">
        <f t="shared" si="1"/>
        <v>2.2999999999999998</v>
      </c>
      <c r="H4" s="70">
        <f t="shared" si="1"/>
        <v>2.2999999999999998</v>
      </c>
      <c r="I4" s="70">
        <f t="shared" si="1"/>
        <v>2.2999999999999998</v>
      </c>
      <c r="J4" s="70">
        <f t="shared" si="1"/>
        <v>2.2999999999999998</v>
      </c>
      <c r="K4" s="70">
        <f t="shared" si="1"/>
        <v>2.2999999999999998</v>
      </c>
      <c r="L4" s="71">
        <f t="shared" si="1"/>
        <v>2.2999999999999998</v>
      </c>
      <c r="M4" s="70">
        <f t="shared" si="1"/>
        <v>2.2999999999999998</v>
      </c>
      <c r="N4" s="71">
        <f t="shared" si="1"/>
        <v>2.2999999999999998</v>
      </c>
      <c r="O4" s="70">
        <f t="shared" si="1"/>
        <v>2.2999999999999998</v>
      </c>
      <c r="P4" s="71">
        <f t="shared" si="1"/>
        <v>2.2999999999999998</v>
      </c>
      <c r="Q4" s="70">
        <f t="shared" si="1"/>
        <v>2.2999999999999998</v>
      </c>
      <c r="R4" s="71">
        <f t="shared" si="1"/>
        <v>2.2999999999999998</v>
      </c>
      <c r="S4" s="70">
        <f t="shared" si="1"/>
        <v>2.2999999999999998</v>
      </c>
      <c r="T4" s="71">
        <f t="shared" si="1"/>
        <v>2.2999999999999998</v>
      </c>
      <c r="U4" s="70">
        <f t="shared" si="1"/>
        <v>2.2999999999999998</v>
      </c>
      <c r="V4" s="71">
        <f t="shared" si="1"/>
        <v>2.2999999999999998</v>
      </c>
      <c r="W4" s="70">
        <f t="shared" si="1"/>
        <v>2.2999999999999998</v>
      </c>
      <c r="X4" s="71">
        <f t="shared" si="1"/>
        <v>2.2999999999999998</v>
      </c>
      <c r="Y4" s="70">
        <f t="shared" si="1"/>
        <v>2.2999999999999998</v>
      </c>
      <c r="Z4" s="71">
        <f t="shared" si="1"/>
        <v>2.2999999999999998</v>
      </c>
      <c r="AA4" s="70">
        <f t="shared" si="1"/>
        <v>2.2999999999999998</v>
      </c>
      <c r="AB4" s="71">
        <f t="shared" si="1"/>
        <v>2.2999999999999998</v>
      </c>
      <c r="AC4" s="71">
        <f t="shared" si="1"/>
        <v>2.2999999999999998</v>
      </c>
      <c r="AD4" s="70">
        <f t="shared" si="1"/>
        <v>2.2999999999999998</v>
      </c>
      <c r="AE4" s="71">
        <f t="shared" si="1"/>
        <v>2.2999999999999998</v>
      </c>
      <c r="AF4" s="70">
        <f t="shared" si="1"/>
        <v>2.2999999999999998</v>
      </c>
      <c r="AG4" s="71">
        <f t="shared" si="1"/>
        <v>2.2999999999999998</v>
      </c>
      <c r="AH4" s="71"/>
      <c r="AI4" s="70"/>
      <c r="AJ4" s="71"/>
      <c r="AK4" s="70"/>
      <c r="AL4" s="71"/>
      <c r="AM4" s="70"/>
      <c r="AN4" s="71"/>
      <c r="AO4" s="70"/>
      <c r="AP4" s="71"/>
      <c r="AQ4" s="70"/>
    </row>
    <row r="5" spans="1:43" x14ac:dyDescent="0.35">
      <c r="A5" s="139" t="s">
        <v>163</v>
      </c>
      <c r="B5" s="70"/>
      <c r="C5" s="70"/>
      <c r="D5" s="70">
        <f>'Travel Delay Savings'!$D$13</f>
        <v>2.2999999999999998</v>
      </c>
      <c r="E5" s="70">
        <f>'Travel Delay Savings'!$D$13</f>
        <v>2.2999999999999998</v>
      </c>
      <c r="F5" s="70">
        <f>'Travel Delay Savings'!$D$13</f>
        <v>2.2999999999999998</v>
      </c>
      <c r="G5" s="70">
        <f>'Travel Delay Savings'!$D$13</f>
        <v>2.2999999999999998</v>
      </c>
      <c r="H5" s="70">
        <f>'Travel Delay Savings'!$D$13</f>
        <v>2.2999999999999998</v>
      </c>
      <c r="I5" s="70">
        <f>'Travel Delay Savings'!$D$13</f>
        <v>2.2999999999999998</v>
      </c>
      <c r="J5" s="70">
        <f>'Travel Delay Savings'!$D$13</f>
        <v>2.2999999999999998</v>
      </c>
      <c r="K5" s="70">
        <f>'Travel Delay Savings'!$D$13</f>
        <v>2.2999999999999998</v>
      </c>
      <c r="L5" s="70">
        <f>'Travel Delay Savings'!$D$13</f>
        <v>2.2999999999999998</v>
      </c>
      <c r="M5" s="70">
        <f>'Travel Delay Savings'!$D$13</f>
        <v>2.2999999999999998</v>
      </c>
      <c r="N5" s="70">
        <f>'Travel Delay Savings'!$D$13</f>
        <v>2.2999999999999998</v>
      </c>
      <c r="O5" s="70">
        <f>'Travel Delay Savings'!$D$13</f>
        <v>2.2999999999999998</v>
      </c>
      <c r="P5" s="70">
        <f>'Travel Delay Savings'!$D$13</f>
        <v>2.2999999999999998</v>
      </c>
      <c r="Q5" s="70">
        <f>'Travel Delay Savings'!$D$13</f>
        <v>2.2999999999999998</v>
      </c>
      <c r="R5" s="70">
        <f>'Travel Delay Savings'!$D$13</f>
        <v>2.2999999999999998</v>
      </c>
      <c r="S5" s="70">
        <f>'Travel Delay Savings'!$D$13</f>
        <v>2.2999999999999998</v>
      </c>
      <c r="T5" s="70">
        <f>'Travel Delay Savings'!$D$13</f>
        <v>2.2999999999999998</v>
      </c>
      <c r="U5" s="70">
        <f>'Travel Delay Savings'!$D$13</f>
        <v>2.2999999999999998</v>
      </c>
      <c r="V5" s="70">
        <f>'Travel Delay Savings'!$D$13</f>
        <v>2.2999999999999998</v>
      </c>
      <c r="W5" s="70">
        <f>'Travel Delay Savings'!$D$13</f>
        <v>2.2999999999999998</v>
      </c>
      <c r="X5" s="70">
        <f>'Travel Delay Savings'!$D$13</f>
        <v>2.2999999999999998</v>
      </c>
      <c r="Y5" s="70">
        <f>'Travel Delay Savings'!$D$13</f>
        <v>2.2999999999999998</v>
      </c>
      <c r="Z5" s="70">
        <f>'Travel Delay Savings'!$D$13</f>
        <v>2.2999999999999998</v>
      </c>
      <c r="AA5" s="70">
        <f>'Travel Delay Savings'!$D$13</f>
        <v>2.2999999999999998</v>
      </c>
      <c r="AB5" s="70">
        <f>'Travel Delay Savings'!$D$13</f>
        <v>2.2999999999999998</v>
      </c>
      <c r="AC5" s="70">
        <f>'Travel Delay Savings'!$D$13</f>
        <v>2.2999999999999998</v>
      </c>
      <c r="AD5" s="70">
        <f>'Travel Delay Savings'!$D$13</f>
        <v>2.2999999999999998</v>
      </c>
      <c r="AE5" s="70">
        <f>'Travel Delay Savings'!$D$13</f>
        <v>2.2999999999999998</v>
      </c>
      <c r="AF5" s="70">
        <f>'Travel Delay Savings'!$D$13</f>
        <v>2.2999999999999998</v>
      </c>
      <c r="AG5" s="70">
        <f>'Travel Delay Savings'!$D$13</f>
        <v>2.2999999999999998</v>
      </c>
      <c r="AH5" s="71"/>
      <c r="AI5" s="70"/>
      <c r="AJ5" s="71"/>
      <c r="AK5" s="70"/>
      <c r="AL5" s="71"/>
      <c r="AM5" s="70"/>
      <c r="AN5" s="71"/>
      <c r="AO5" s="70"/>
      <c r="AP5" s="71"/>
      <c r="AQ5" s="70"/>
    </row>
    <row r="6" spans="1:43" x14ac:dyDescent="0.35">
      <c r="A6" s="139" t="s">
        <v>180</v>
      </c>
      <c r="B6" s="70"/>
      <c r="C6" s="70"/>
      <c r="D6" s="70">
        <f>D5*0.1</f>
        <v>0.22999999999999998</v>
      </c>
      <c r="E6" s="70">
        <f t="shared" ref="E6:AG6" si="2">E5*0.1</f>
        <v>0.22999999999999998</v>
      </c>
      <c r="F6" s="70">
        <f t="shared" si="2"/>
        <v>0.22999999999999998</v>
      </c>
      <c r="G6" s="70">
        <f t="shared" si="2"/>
        <v>0.22999999999999998</v>
      </c>
      <c r="H6" s="70">
        <f t="shared" si="2"/>
        <v>0.22999999999999998</v>
      </c>
      <c r="I6" s="70">
        <f t="shared" si="2"/>
        <v>0.22999999999999998</v>
      </c>
      <c r="J6" s="70">
        <f t="shared" si="2"/>
        <v>0.22999999999999998</v>
      </c>
      <c r="K6" s="70">
        <f t="shared" si="2"/>
        <v>0.22999999999999998</v>
      </c>
      <c r="L6" s="70">
        <f t="shared" si="2"/>
        <v>0.22999999999999998</v>
      </c>
      <c r="M6" s="70">
        <f t="shared" si="2"/>
        <v>0.22999999999999998</v>
      </c>
      <c r="N6" s="70">
        <f t="shared" si="2"/>
        <v>0.22999999999999998</v>
      </c>
      <c r="O6" s="70">
        <f t="shared" si="2"/>
        <v>0.22999999999999998</v>
      </c>
      <c r="P6" s="70">
        <f t="shared" si="2"/>
        <v>0.22999999999999998</v>
      </c>
      <c r="Q6" s="70">
        <f t="shared" si="2"/>
        <v>0.22999999999999998</v>
      </c>
      <c r="R6" s="70">
        <f t="shared" si="2"/>
        <v>0.22999999999999998</v>
      </c>
      <c r="S6" s="70">
        <f t="shared" si="2"/>
        <v>0.22999999999999998</v>
      </c>
      <c r="T6" s="70">
        <f t="shared" si="2"/>
        <v>0.22999999999999998</v>
      </c>
      <c r="U6" s="70">
        <f t="shared" si="2"/>
        <v>0.22999999999999998</v>
      </c>
      <c r="V6" s="70">
        <f t="shared" si="2"/>
        <v>0.22999999999999998</v>
      </c>
      <c r="W6" s="70">
        <f t="shared" si="2"/>
        <v>0.22999999999999998</v>
      </c>
      <c r="X6" s="70">
        <f t="shared" si="2"/>
        <v>0.22999999999999998</v>
      </c>
      <c r="Y6" s="70">
        <f t="shared" si="2"/>
        <v>0.22999999999999998</v>
      </c>
      <c r="Z6" s="70">
        <f t="shared" si="2"/>
        <v>0.22999999999999998</v>
      </c>
      <c r="AA6" s="70">
        <f t="shared" si="2"/>
        <v>0.22999999999999998</v>
      </c>
      <c r="AB6" s="70">
        <f t="shared" si="2"/>
        <v>0.22999999999999998</v>
      </c>
      <c r="AC6" s="70">
        <f t="shared" si="2"/>
        <v>0.22999999999999998</v>
      </c>
      <c r="AD6" s="70">
        <f t="shared" si="2"/>
        <v>0.22999999999999998</v>
      </c>
      <c r="AE6" s="70">
        <f t="shared" si="2"/>
        <v>0.22999999999999998</v>
      </c>
      <c r="AF6" s="70">
        <f t="shared" si="2"/>
        <v>0.22999999999999998</v>
      </c>
      <c r="AG6" s="70">
        <f t="shared" si="2"/>
        <v>0.22999999999999998</v>
      </c>
      <c r="AH6" s="71"/>
      <c r="AI6" s="70"/>
      <c r="AJ6" s="71"/>
      <c r="AK6" s="70"/>
      <c r="AL6" s="71"/>
      <c r="AM6" s="70"/>
      <c r="AN6" s="71"/>
      <c r="AO6" s="70"/>
      <c r="AP6" s="71"/>
      <c r="AQ6" s="70"/>
    </row>
    <row r="7" spans="1:43" x14ac:dyDescent="0.35">
      <c r="A7" s="125" t="s">
        <v>183</v>
      </c>
      <c r="B7" s="140"/>
      <c r="C7" s="140"/>
      <c r="D7" s="140">
        <f>'Travel Delay Savings'!D15</f>
        <v>794</v>
      </c>
      <c r="E7" s="140">
        <f>D7</f>
        <v>794</v>
      </c>
      <c r="F7" s="140">
        <f t="shared" ref="F7:AG7" si="3">E7</f>
        <v>794</v>
      </c>
      <c r="G7" s="140">
        <f t="shared" si="3"/>
        <v>794</v>
      </c>
      <c r="H7" s="140">
        <f t="shared" si="3"/>
        <v>794</v>
      </c>
      <c r="I7" s="140">
        <f t="shared" si="3"/>
        <v>794</v>
      </c>
      <c r="J7" s="140">
        <f t="shared" si="3"/>
        <v>794</v>
      </c>
      <c r="K7" s="140">
        <f t="shared" si="3"/>
        <v>794</v>
      </c>
      <c r="L7" s="140">
        <f t="shared" si="3"/>
        <v>794</v>
      </c>
      <c r="M7" s="140">
        <f t="shared" si="3"/>
        <v>794</v>
      </c>
      <c r="N7" s="140">
        <f t="shared" si="3"/>
        <v>794</v>
      </c>
      <c r="O7" s="140">
        <f t="shared" si="3"/>
        <v>794</v>
      </c>
      <c r="P7" s="140">
        <f t="shared" si="3"/>
        <v>794</v>
      </c>
      <c r="Q7" s="140">
        <f t="shared" si="3"/>
        <v>794</v>
      </c>
      <c r="R7" s="140">
        <f t="shared" si="3"/>
        <v>794</v>
      </c>
      <c r="S7" s="140">
        <f t="shared" si="3"/>
        <v>794</v>
      </c>
      <c r="T7" s="140">
        <f t="shared" si="3"/>
        <v>794</v>
      </c>
      <c r="U7" s="140">
        <f t="shared" si="3"/>
        <v>794</v>
      </c>
      <c r="V7" s="140">
        <f t="shared" si="3"/>
        <v>794</v>
      </c>
      <c r="W7" s="140">
        <f t="shared" si="3"/>
        <v>794</v>
      </c>
      <c r="X7" s="140">
        <f t="shared" si="3"/>
        <v>794</v>
      </c>
      <c r="Y7" s="140">
        <f t="shared" si="3"/>
        <v>794</v>
      </c>
      <c r="Z7" s="140">
        <f t="shared" si="3"/>
        <v>794</v>
      </c>
      <c r="AA7" s="140">
        <f t="shared" si="3"/>
        <v>794</v>
      </c>
      <c r="AB7" s="140">
        <f t="shared" si="3"/>
        <v>794</v>
      </c>
      <c r="AC7" s="140">
        <f t="shared" si="3"/>
        <v>794</v>
      </c>
      <c r="AD7" s="140">
        <f t="shared" si="3"/>
        <v>794</v>
      </c>
      <c r="AE7" s="140">
        <f t="shared" si="3"/>
        <v>794</v>
      </c>
      <c r="AF7" s="140">
        <f t="shared" si="3"/>
        <v>794</v>
      </c>
      <c r="AG7" s="140">
        <f t="shared" si="3"/>
        <v>794</v>
      </c>
      <c r="AH7" s="141"/>
      <c r="AI7" s="140"/>
      <c r="AJ7" s="141"/>
      <c r="AK7" s="140"/>
      <c r="AL7" s="141"/>
      <c r="AM7" s="140"/>
      <c r="AN7" s="141"/>
      <c r="AO7" s="140"/>
      <c r="AP7" s="141"/>
      <c r="AQ7" s="140"/>
    </row>
    <row r="8" spans="1:43" x14ac:dyDescent="0.35">
      <c r="A8" s="125" t="s">
        <v>164</v>
      </c>
      <c r="B8" s="140"/>
      <c r="C8" s="140"/>
      <c r="D8" s="140">
        <v>0.9</v>
      </c>
      <c r="E8" s="140">
        <v>0.9</v>
      </c>
      <c r="F8" s="140">
        <v>0.9</v>
      </c>
      <c r="G8" s="140">
        <v>0.9</v>
      </c>
      <c r="H8" s="140">
        <v>0.9</v>
      </c>
      <c r="I8" s="140">
        <v>0.9</v>
      </c>
      <c r="J8" s="140">
        <v>0.9</v>
      </c>
      <c r="K8" s="140">
        <v>0.9</v>
      </c>
      <c r="L8" s="140">
        <v>0.9</v>
      </c>
      <c r="M8" s="140">
        <v>0.9</v>
      </c>
      <c r="N8" s="140">
        <v>0.9</v>
      </c>
      <c r="O8" s="140">
        <v>0.9</v>
      </c>
      <c r="P8" s="140">
        <v>0.9</v>
      </c>
      <c r="Q8" s="140">
        <v>0.9</v>
      </c>
      <c r="R8" s="140">
        <v>0.9</v>
      </c>
      <c r="S8" s="140">
        <v>0.9</v>
      </c>
      <c r="T8" s="140">
        <v>0.9</v>
      </c>
      <c r="U8" s="140">
        <v>0.9</v>
      </c>
      <c r="V8" s="140">
        <v>0.9</v>
      </c>
      <c r="W8" s="140">
        <v>0.9</v>
      </c>
      <c r="X8" s="140">
        <v>0.9</v>
      </c>
      <c r="Y8" s="140">
        <v>0.9</v>
      </c>
      <c r="Z8" s="140">
        <v>0.9</v>
      </c>
      <c r="AA8" s="140">
        <v>0.9</v>
      </c>
      <c r="AB8" s="140">
        <v>0.9</v>
      </c>
      <c r="AC8" s="140">
        <v>0.9</v>
      </c>
      <c r="AD8" s="140">
        <v>0.9</v>
      </c>
      <c r="AE8" s="140">
        <v>0.9</v>
      </c>
      <c r="AF8" s="140">
        <v>0.9</v>
      </c>
      <c r="AG8" s="140">
        <v>0.9</v>
      </c>
      <c r="AH8" s="141"/>
      <c r="AI8" s="140"/>
      <c r="AJ8" s="141"/>
      <c r="AK8" s="140"/>
      <c r="AL8" s="141"/>
      <c r="AM8" s="140"/>
      <c r="AN8" s="141"/>
      <c r="AO8" s="140"/>
      <c r="AP8" s="141"/>
      <c r="AQ8" s="140"/>
    </row>
    <row r="9" spans="1:43" x14ac:dyDescent="0.35">
      <c r="A9" s="126" t="s">
        <v>165</v>
      </c>
      <c r="L9" s="79"/>
      <c r="N9" s="79"/>
      <c r="P9" s="79"/>
      <c r="R9" s="79"/>
      <c r="T9" s="79"/>
      <c r="V9" s="79"/>
      <c r="X9" s="79"/>
      <c r="Z9" s="79"/>
      <c r="AB9" s="79"/>
      <c r="AC9" s="79"/>
      <c r="AE9" s="79"/>
      <c r="AG9" s="79"/>
      <c r="AH9" s="79"/>
      <c r="AJ9" s="79"/>
      <c r="AL9" s="79"/>
      <c r="AN9" s="79"/>
      <c r="AP9" s="79"/>
    </row>
    <row r="10" spans="1:43" x14ac:dyDescent="0.35">
      <c r="A10" s="26" t="s">
        <v>166</v>
      </c>
      <c r="B10" s="56"/>
      <c r="C10" s="56"/>
      <c r="D10" s="56">
        <f>D5*D8*' Look Up Data'!$B$17</f>
        <v>3.4982999999999995</v>
      </c>
      <c r="E10" s="56">
        <f>E5*E8*' Look Up Data'!$B$17</f>
        <v>3.4982999999999995</v>
      </c>
      <c r="F10" s="56">
        <f>F5*F8*' Look Up Data'!$B$17</f>
        <v>3.4982999999999995</v>
      </c>
      <c r="G10" s="56">
        <f>G5*G8*' Look Up Data'!$B$17</f>
        <v>3.4982999999999995</v>
      </c>
      <c r="H10" s="56">
        <f>H5*H8*' Look Up Data'!$B$17</f>
        <v>3.4982999999999995</v>
      </c>
      <c r="I10" s="56">
        <f>I5*I8*' Look Up Data'!$B$17</f>
        <v>3.4982999999999995</v>
      </c>
      <c r="J10" s="56">
        <f>J5*J8*' Look Up Data'!$B$17</f>
        <v>3.4982999999999995</v>
      </c>
      <c r="K10" s="56">
        <f>K5*K8*' Look Up Data'!$B$17</f>
        <v>3.4982999999999995</v>
      </c>
      <c r="L10" s="56">
        <f>L5*L8*' Look Up Data'!$B$17</f>
        <v>3.4982999999999995</v>
      </c>
      <c r="M10" s="56">
        <f>M5*M8*' Look Up Data'!$B$17</f>
        <v>3.4982999999999995</v>
      </c>
      <c r="N10" s="56">
        <f>N5*N8*' Look Up Data'!$B$17</f>
        <v>3.4982999999999995</v>
      </c>
      <c r="O10" s="56">
        <f>O5*O8*' Look Up Data'!$B$17</f>
        <v>3.4982999999999995</v>
      </c>
      <c r="P10" s="56">
        <f>P5*P8*' Look Up Data'!$B$17</f>
        <v>3.4982999999999995</v>
      </c>
      <c r="Q10" s="56">
        <f>Q5*Q8*' Look Up Data'!$B$17</f>
        <v>3.4982999999999995</v>
      </c>
      <c r="R10" s="56">
        <f>R5*R8*' Look Up Data'!$B$17</f>
        <v>3.4982999999999995</v>
      </c>
      <c r="S10" s="56">
        <f>S5*S8*' Look Up Data'!$B$17</f>
        <v>3.4982999999999995</v>
      </c>
      <c r="T10" s="56">
        <f>T5*T8*' Look Up Data'!$B$17</f>
        <v>3.4982999999999995</v>
      </c>
      <c r="U10" s="56">
        <f>U5*U8*' Look Up Data'!$B$17</f>
        <v>3.4982999999999995</v>
      </c>
      <c r="V10" s="56">
        <f>V5*V8*' Look Up Data'!$B$17</f>
        <v>3.4982999999999995</v>
      </c>
      <c r="W10" s="56">
        <f>W5*W8*' Look Up Data'!$B$17</f>
        <v>3.4982999999999995</v>
      </c>
      <c r="X10" s="56">
        <f>X5*X8*' Look Up Data'!$B$17</f>
        <v>3.4982999999999995</v>
      </c>
      <c r="Y10" s="56">
        <f>Y5*Y8*' Look Up Data'!$B$17</f>
        <v>3.4982999999999995</v>
      </c>
      <c r="Z10" s="56">
        <f>Z5*Z8*' Look Up Data'!$B$17</f>
        <v>3.4982999999999995</v>
      </c>
      <c r="AA10" s="56">
        <f>AA5*AA8*' Look Up Data'!$B$17</f>
        <v>3.4982999999999995</v>
      </c>
      <c r="AB10" s="56">
        <f>AB5*AB8*' Look Up Data'!$B$17</f>
        <v>3.4982999999999995</v>
      </c>
      <c r="AC10" s="56">
        <f>AC5*AC8*' Look Up Data'!$B$17</f>
        <v>3.4982999999999995</v>
      </c>
      <c r="AD10" s="56">
        <f>AD5*AD8*' Look Up Data'!$B$17</f>
        <v>3.4982999999999995</v>
      </c>
      <c r="AE10" s="56">
        <f>AE5*AE8*' Look Up Data'!$B$17</f>
        <v>3.4982999999999995</v>
      </c>
      <c r="AF10" s="56">
        <f>AF5*AF8*' Look Up Data'!$B$17</f>
        <v>3.4982999999999995</v>
      </c>
      <c r="AG10" s="56">
        <f>AG5*AG8*' Look Up Data'!$B$17</f>
        <v>3.4982999999999995</v>
      </c>
      <c r="AH10" s="142"/>
      <c r="AI10" s="56"/>
      <c r="AJ10" s="142"/>
      <c r="AK10" s="56"/>
      <c r="AL10" s="142"/>
      <c r="AM10" s="56"/>
      <c r="AN10" s="142"/>
      <c r="AO10" s="56"/>
      <c r="AP10" s="142"/>
      <c r="AQ10" s="56"/>
    </row>
    <row r="11" spans="1:43" ht="15" thickBot="1" x14ac:dyDescent="0.4">
      <c r="A11" s="26" t="s">
        <v>167</v>
      </c>
      <c r="B11" s="70"/>
      <c r="C11" s="70"/>
      <c r="D11" s="17">
        <f>D6*D7*' Look Up Data'!$B$18</f>
        <v>1152.3321999999998</v>
      </c>
      <c r="E11" s="17">
        <f>E6*E7*' Look Up Data'!$B$18</f>
        <v>1152.3321999999998</v>
      </c>
      <c r="F11" s="17">
        <f>F6*F7*' Look Up Data'!$B$18</f>
        <v>1152.3321999999998</v>
      </c>
      <c r="G11" s="17">
        <f>G6*G7*' Look Up Data'!$B$18</f>
        <v>1152.3321999999998</v>
      </c>
      <c r="H11" s="17">
        <f>H6*H7*' Look Up Data'!$B$18</f>
        <v>1152.3321999999998</v>
      </c>
      <c r="I11" s="17">
        <f>I6*I7*' Look Up Data'!$B$18</f>
        <v>1152.3321999999998</v>
      </c>
      <c r="J11" s="17">
        <f>J6*J7*' Look Up Data'!$B$18</f>
        <v>1152.3321999999998</v>
      </c>
      <c r="K11" s="17">
        <f>K6*K7*' Look Up Data'!$B$18</f>
        <v>1152.3321999999998</v>
      </c>
      <c r="L11" s="17">
        <f>L6*L7*' Look Up Data'!$B$18</f>
        <v>1152.3321999999998</v>
      </c>
      <c r="M11" s="17">
        <f>M6*M7*' Look Up Data'!$B$18</f>
        <v>1152.3321999999998</v>
      </c>
      <c r="N11" s="17">
        <f>N6*N7*' Look Up Data'!$B$18</f>
        <v>1152.3321999999998</v>
      </c>
      <c r="O11" s="17">
        <f>O6*O7*' Look Up Data'!$B$18</f>
        <v>1152.3321999999998</v>
      </c>
      <c r="P11" s="17">
        <f>P6*P7*' Look Up Data'!$B$18</f>
        <v>1152.3321999999998</v>
      </c>
      <c r="Q11" s="17">
        <f>Q6*Q7*' Look Up Data'!$B$18</f>
        <v>1152.3321999999998</v>
      </c>
      <c r="R11" s="17">
        <f>R6*R7*' Look Up Data'!$B$18</f>
        <v>1152.3321999999998</v>
      </c>
      <c r="S11" s="17">
        <f>S6*S7*' Look Up Data'!$B$18</f>
        <v>1152.3321999999998</v>
      </c>
      <c r="T11" s="17">
        <f>T6*T7*' Look Up Data'!$B$18</f>
        <v>1152.3321999999998</v>
      </c>
      <c r="U11" s="17">
        <f>U6*U7*' Look Up Data'!$B$18</f>
        <v>1152.3321999999998</v>
      </c>
      <c r="V11" s="17">
        <f>V6*V7*' Look Up Data'!$B$18</f>
        <v>1152.3321999999998</v>
      </c>
      <c r="W11" s="17">
        <f>W6*W7*' Look Up Data'!$B$18</f>
        <v>1152.3321999999998</v>
      </c>
      <c r="X11" s="17">
        <f>X6*X7*' Look Up Data'!$B$18</f>
        <v>1152.3321999999998</v>
      </c>
      <c r="Y11" s="17">
        <f>Y6*Y7*' Look Up Data'!$B$18</f>
        <v>1152.3321999999998</v>
      </c>
      <c r="Z11" s="17">
        <f>Z6*Z7*' Look Up Data'!$B$18</f>
        <v>1152.3321999999998</v>
      </c>
      <c r="AA11" s="17">
        <f>AA6*AA7*' Look Up Data'!$B$18</f>
        <v>1152.3321999999998</v>
      </c>
      <c r="AB11" s="17">
        <f>AB6*AB7*' Look Up Data'!$B$18</f>
        <v>1152.3321999999998</v>
      </c>
      <c r="AC11" s="17">
        <f>AC6*AC7*' Look Up Data'!$B$18</f>
        <v>1152.3321999999998</v>
      </c>
      <c r="AD11" s="17">
        <f>AD6*AD7*' Look Up Data'!$B$18</f>
        <v>1152.3321999999998</v>
      </c>
      <c r="AE11" s="17">
        <f>AE6*AE7*' Look Up Data'!$B$18</f>
        <v>1152.3321999999998</v>
      </c>
      <c r="AF11" s="17">
        <f>AF6*AF7*' Look Up Data'!$B$18</f>
        <v>1152.3321999999998</v>
      </c>
      <c r="AG11" s="17">
        <f>AG6*AG7*' Look Up Data'!$B$18</f>
        <v>1152.3321999999998</v>
      </c>
      <c r="AH11" s="71"/>
      <c r="AI11" s="70"/>
      <c r="AJ11" s="71"/>
      <c r="AK11" s="70"/>
      <c r="AL11" s="71"/>
      <c r="AM11" s="70"/>
      <c r="AN11" s="71"/>
      <c r="AO11" s="70"/>
      <c r="AP11" s="71"/>
      <c r="AQ11" s="70"/>
    </row>
    <row r="12" spans="1:43" ht="15" thickBot="1" x14ac:dyDescent="0.4">
      <c r="A12" s="135" t="s">
        <v>2</v>
      </c>
      <c r="B12" s="143"/>
      <c r="C12" s="143"/>
      <c r="D12" s="219">
        <f t="shared" ref="D12:AG12" si="4">D10+D11</f>
        <v>1155.8304999999998</v>
      </c>
      <c r="E12" s="219">
        <f t="shared" si="4"/>
        <v>1155.8304999999998</v>
      </c>
      <c r="F12" s="219">
        <f t="shared" si="4"/>
        <v>1155.8304999999998</v>
      </c>
      <c r="G12" s="219">
        <f t="shared" si="4"/>
        <v>1155.8304999999998</v>
      </c>
      <c r="H12" s="219">
        <f t="shared" si="4"/>
        <v>1155.8304999999998</v>
      </c>
      <c r="I12" s="219">
        <f t="shared" si="4"/>
        <v>1155.8304999999998</v>
      </c>
      <c r="J12" s="219">
        <f t="shared" si="4"/>
        <v>1155.8304999999998</v>
      </c>
      <c r="K12" s="219">
        <f t="shared" si="4"/>
        <v>1155.8304999999998</v>
      </c>
      <c r="L12" s="220">
        <f t="shared" si="4"/>
        <v>1155.8304999999998</v>
      </c>
      <c r="M12" s="219">
        <f t="shared" si="4"/>
        <v>1155.8304999999998</v>
      </c>
      <c r="N12" s="220">
        <f t="shared" si="4"/>
        <v>1155.8304999999998</v>
      </c>
      <c r="O12" s="219">
        <f t="shared" si="4"/>
        <v>1155.8304999999998</v>
      </c>
      <c r="P12" s="220">
        <f t="shared" si="4"/>
        <v>1155.8304999999998</v>
      </c>
      <c r="Q12" s="219">
        <f t="shared" si="4"/>
        <v>1155.8304999999998</v>
      </c>
      <c r="R12" s="220">
        <f t="shared" si="4"/>
        <v>1155.8304999999998</v>
      </c>
      <c r="S12" s="219">
        <f t="shared" si="4"/>
        <v>1155.8304999999998</v>
      </c>
      <c r="T12" s="220">
        <f t="shared" si="4"/>
        <v>1155.8304999999998</v>
      </c>
      <c r="U12" s="219">
        <f t="shared" si="4"/>
        <v>1155.8304999999998</v>
      </c>
      <c r="V12" s="220">
        <f t="shared" si="4"/>
        <v>1155.8304999999998</v>
      </c>
      <c r="W12" s="219">
        <f t="shared" si="4"/>
        <v>1155.8304999999998</v>
      </c>
      <c r="X12" s="220">
        <f t="shared" si="4"/>
        <v>1155.8304999999998</v>
      </c>
      <c r="Y12" s="219">
        <f t="shared" si="4"/>
        <v>1155.8304999999998</v>
      </c>
      <c r="Z12" s="220">
        <f t="shared" si="4"/>
        <v>1155.8304999999998</v>
      </c>
      <c r="AA12" s="219">
        <f t="shared" si="4"/>
        <v>1155.8304999999998</v>
      </c>
      <c r="AB12" s="220">
        <f t="shared" si="4"/>
        <v>1155.8304999999998</v>
      </c>
      <c r="AC12" s="220">
        <f t="shared" si="4"/>
        <v>1155.8304999999998</v>
      </c>
      <c r="AD12" s="219">
        <f t="shared" si="4"/>
        <v>1155.8304999999998</v>
      </c>
      <c r="AE12" s="220">
        <f t="shared" si="4"/>
        <v>1155.8304999999998</v>
      </c>
      <c r="AF12" s="219">
        <f t="shared" si="4"/>
        <v>1155.8304999999998</v>
      </c>
      <c r="AG12" s="220">
        <f t="shared" si="4"/>
        <v>1155.8304999999998</v>
      </c>
      <c r="AH12" s="144"/>
      <c r="AI12" s="143"/>
      <c r="AJ12" s="144"/>
      <c r="AK12" s="143"/>
      <c r="AL12" s="144"/>
      <c r="AM12" s="143"/>
      <c r="AN12" s="144"/>
      <c r="AO12" s="143"/>
      <c r="AP12" s="144"/>
      <c r="AQ12" s="143"/>
    </row>
    <row r="42" spans="2:2" x14ac:dyDescent="0.35">
      <c r="B42" t="s">
        <v>75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FC0E9-78DD-4D62-A83D-065DF8E269FB}">
  <dimension ref="A1"/>
  <sheetViews>
    <sheetView workbookViewId="0"/>
  </sheetViews>
  <sheetFormatPr defaultColWidth="8.54296875" defaultRowHeight="14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CD602-3F95-4B4C-A3CE-801F28389066}">
  <dimension ref="A1"/>
  <sheetViews>
    <sheetView workbookViewId="0"/>
  </sheetViews>
  <sheetFormatPr defaultColWidth="8.54296875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E6C1F-D5FB-4B32-89EA-66FFF7EED211}">
  <sheetPr>
    <tabColor rgb="FFFF0000"/>
    <pageSetUpPr fitToPage="1"/>
  </sheetPr>
  <dimension ref="A1:S14"/>
  <sheetViews>
    <sheetView zoomScale="98" zoomScaleNormal="98" workbookViewId="0">
      <pane xSplit="1" topLeftCell="I1" activePane="topRight" state="frozen"/>
      <selection activeCell="E29" sqref="E29"/>
      <selection pane="topRight" activeCell="J7" sqref="J7"/>
    </sheetView>
  </sheetViews>
  <sheetFormatPr defaultColWidth="8.54296875" defaultRowHeight="14.5" x14ac:dyDescent="0.35"/>
  <cols>
    <col min="1" max="1" width="40.54296875" customWidth="1"/>
    <col min="2" max="2" width="13.54296875" hidden="1" customWidth="1"/>
    <col min="3" max="17" width="12.453125" customWidth="1"/>
    <col min="18" max="19" width="13.54296875" customWidth="1"/>
  </cols>
  <sheetData>
    <row r="1" spans="1:19" ht="15" thickBot="1" x14ac:dyDescent="0.4"/>
    <row r="2" spans="1:19" ht="29" x14ac:dyDescent="0.35">
      <c r="A2" s="111" t="s">
        <v>158</v>
      </c>
      <c r="B2" s="107" t="s">
        <v>70</v>
      </c>
      <c r="C2" s="120" t="s">
        <v>134</v>
      </c>
      <c r="D2" s="120"/>
      <c r="E2" s="120"/>
      <c r="F2" s="120"/>
      <c r="G2" s="120"/>
      <c r="H2" s="120"/>
      <c r="I2" s="68"/>
      <c r="J2" s="108"/>
      <c r="K2" s="121" t="s">
        <v>69</v>
      </c>
      <c r="L2" s="68"/>
      <c r="M2" s="68"/>
      <c r="N2" s="68"/>
      <c r="O2" s="68"/>
      <c r="P2" s="68"/>
      <c r="Q2" s="69"/>
    </row>
    <row r="3" spans="1:19" ht="15" thickBot="1" x14ac:dyDescent="0.4">
      <c r="A3" s="116"/>
      <c r="B3" s="117">
        <v>2019</v>
      </c>
      <c r="C3" s="118">
        <f t="shared" ref="C3:G3" si="0">B3+1</f>
        <v>2020</v>
      </c>
      <c r="D3" s="118">
        <f t="shared" si="0"/>
        <v>2021</v>
      </c>
      <c r="E3" s="118">
        <f t="shared" si="0"/>
        <v>2022</v>
      </c>
      <c r="F3" s="118">
        <f t="shared" si="0"/>
        <v>2023</v>
      </c>
      <c r="G3" s="118">
        <f t="shared" si="0"/>
        <v>2024</v>
      </c>
      <c r="H3" s="118">
        <f t="shared" ref="H3" si="1">G3+1</f>
        <v>2025</v>
      </c>
      <c r="I3" s="118">
        <f t="shared" ref="I3" si="2">H3+1</f>
        <v>2026</v>
      </c>
      <c r="J3" s="118">
        <f t="shared" ref="J3" si="3">I3+1</f>
        <v>2027</v>
      </c>
      <c r="K3" s="117">
        <f t="shared" ref="K3:L3" si="4">J3+1</f>
        <v>2028</v>
      </c>
      <c r="L3" s="118">
        <f t="shared" si="4"/>
        <v>2029</v>
      </c>
      <c r="M3" s="118">
        <f t="shared" ref="M3" si="5">L3+1</f>
        <v>2030</v>
      </c>
      <c r="N3" s="118">
        <f t="shared" ref="N3" si="6">M3+1</f>
        <v>2031</v>
      </c>
      <c r="O3" s="118">
        <f t="shared" ref="O3" si="7">N3+1</f>
        <v>2032</v>
      </c>
      <c r="P3" s="118">
        <f t="shared" ref="P3" si="8">O3+1</f>
        <v>2033</v>
      </c>
      <c r="Q3" s="119">
        <f t="shared" ref="Q3" si="9">P3+1</f>
        <v>2034</v>
      </c>
      <c r="R3" s="31"/>
      <c r="S3" s="31"/>
    </row>
    <row r="4" spans="1:19" x14ac:dyDescent="0.35">
      <c r="A4" s="113"/>
      <c r="Q4" s="79"/>
    </row>
    <row r="5" spans="1:19" x14ac:dyDescent="0.35">
      <c r="A5" s="81" t="s">
        <v>147</v>
      </c>
      <c r="Q5" s="79"/>
    </row>
    <row r="6" spans="1:19" x14ac:dyDescent="0.35">
      <c r="A6" s="112" t="s">
        <v>3</v>
      </c>
      <c r="C6" s="145">
        <v>0</v>
      </c>
      <c r="D6" s="145">
        <v>0</v>
      </c>
      <c r="E6" s="145">
        <v>0</v>
      </c>
      <c r="F6" s="145">
        <v>0</v>
      </c>
      <c r="G6" s="145">
        <v>0</v>
      </c>
      <c r="H6" s="109">
        <v>0</v>
      </c>
      <c r="I6" s="109">
        <v>5000000</v>
      </c>
      <c r="J6" s="109">
        <v>3160000</v>
      </c>
      <c r="K6" s="109">
        <v>0</v>
      </c>
      <c r="L6" s="145">
        <v>0</v>
      </c>
      <c r="M6" s="145">
        <v>0</v>
      </c>
      <c r="N6" s="145">
        <v>0</v>
      </c>
      <c r="O6" s="145">
        <v>0</v>
      </c>
      <c r="P6" s="145">
        <v>0</v>
      </c>
      <c r="Q6" s="146">
        <v>0</v>
      </c>
    </row>
    <row r="7" spans="1:19" x14ac:dyDescent="0.35">
      <c r="A7" s="100"/>
      <c r="I7" s="110"/>
      <c r="Q7" s="79"/>
    </row>
    <row r="8" spans="1:19" x14ac:dyDescent="0.35">
      <c r="A8" s="114" t="s">
        <v>68</v>
      </c>
      <c r="C8" s="145">
        <v>0</v>
      </c>
      <c r="D8" s="145">
        <v>0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6">
        <v>0</v>
      </c>
    </row>
    <row r="9" spans="1:19" x14ac:dyDescent="0.35">
      <c r="A9" s="100"/>
      <c r="I9" s="110"/>
      <c r="Q9" s="79"/>
    </row>
    <row r="10" spans="1:19" ht="15" thickBot="1" x14ac:dyDescent="0.4">
      <c r="A10" s="115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83"/>
    </row>
    <row r="11" spans="1:19" x14ac:dyDescent="0.35">
      <c r="A11" s="64"/>
    </row>
    <row r="14" spans="1:19" x14ac:dyDescent="0.35">
      <c r="I14" s="321"/>
    </row>
  </sheetData>
  <phoneticPr fontId="14" type="noConversion"/>
  <pageMargins left="0.25" right="0.25" top="0.75" bottom="0.75" header="0.3" footer="0.3"/>
  <pageSetup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73C4-A935-4B6D-BF36-68E8D2857505}">
  <sheetPr>
    <tabColor rgb="FF92D050"/>
  </sheetPr>
  <dimension ref="A1:AH83"/>
  <sheetViews>
    <sheetView topLeftCell="A5" zoomScale="115" zoomScaleNormal="115" workbookViewId="0">
      <selection activeCell="E21" sqref="E21"/>
    </sheetView>
  </sheetViews>
  <sheetFormatPr defaultColWidth="8.54296875" defaultRowHeight="14.5" x14ac:dyDescent="0.35"/>
  <cols>
    <col min="1" max="1" width="11.81640625" customWidth="1"/>
    <col min="2" max="2" width="28.26953125" customWidth="1"/>
    <col min="3" max="3" width="57.54296875" customWidth="1"/>
    <col min="4" max="4" width="18" customWidth="1"/>
    <col min="5" max="34" width="14.7265625" customWidth="1"/>
  </cols>
  <sheetData>
    <row r="1" spans="1:34" ht="19" thickBot="1" x14ac:dyDescent="0.5">
      <c r="A1" s="80" t="s">
        <v>168</v>
      </c>
      <c r="B1" s="249"/>
      <c r="D1" s="128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</row>
    <row r="2" spans="1:34" ht="18.5" x14ac:dyDescent="0.45">
      <c r="A2" s="197"/>
      <c r="B2" s="250"/>
      <c r="C2" s="77"/>
      <c r="D2" s="122"/>
      <c r="E2" s="120">
        <f>1</f>
        <v>1</v>
      </c>
      <c r="F2" s="120">
        <f>E2+1</f>
        <v>2</v>
      </c>
      <c r="G2" s="120">
        <f t="shared" ref="G2:O2" si="0">F2+1</f>
        <v>3</v>
      </c>
      <c r="H2" s="120">
        <f t="shared" si="0"/>
        <v>4</v>
      </c>
      <c r="I2" s="120">
        <f t="shared" si="0"/>
        <v>5</v>
      </c>
      <c r="J2" s="120">
        <f t="shared" si="0"/>
        <v>6</v>
      </c>
      <c r="K2" s="120">
        <f t="shared" si="0"/>
        <v>7</v>
      </c>
      <c r="L2" s="120">
        <f t="shared" si="0"/>
        <v>8</v>
      </c>
      <c r="M2" s="120">
        <f t="shared" si="0"/>
        <v>9</v>
      </c>
      <c r="N2" s="120">
        <f t="shared" si="0"/>
        <v>10</v>
      </c>
      <c r="O2" s="130">
        <f t="shared" si="0"/>
        <v>11</v>
      </c>
      <c r="P2" s="120">
        <f t="shared" ref="P2:P3" si="1">O2+1</f>
        <v>12</v>
      </c>
      <c r="Q2" s="130">
        <f t="shared" ref="Q2:Q3" si="2">P2+1</f>
        <v>13</v>
      </c>
      <c r="R2" s="120">
        <f t="shared" ref="R2:R3" si="3">Q2+1</f>
        <v>14</v>
      </c>
      <c r="S2" s="130">
        <f t="shared" ref="S2:S3" si="4">R2+1</f>
        <v>15</v>
      </c>
      <c r="T2" s="120">
        <f t="shared" ref="T2:T3" si="5">S2+1</f>
        <v>16</v>
      </c>
      <c r="U2" s="130">
        <f t="shared" ref="U2:U3" si="6">T2+1</f>
        <v>17</v>
      </c>
      <c r="V2" s="120">
        <f t="shared" ref="V2:V3" si="7">U2+1</f>
        <v>18</v>
      </c>
      <c r="W2" s="130">
        <f t="shared" ref="W2:W3" si="8">V2+1</f>
        <v>19</v>
      </c>
      <c r="X2" s="120">
        <f t="shared" ref="X2:X3" si="9">W2+1</f>
        <v>20</v>
      </c>
      <c r="Y2" s="130">
        <f t="shared" ref="Y2:Y3" si="10">X2+1</f>
        <v>21</v>
      </c>
      <c r="Z2" s="120">
        <f t="shared" ref="Z2:Z3" si="11">Y2+1</f>
        <v>22</v>
      </c>
      <c r="AA2" s="130">
        <f t="shared" ref="AA2:AA3" si="12">Z2+1</f>
        <v>23</v>
      </c>
      <c r="AB2" s="120">
        <f t="shared" ref="AB2:AB3" si="13">AA2+1</f>
        <v>24</v>
      </c>
      <c r="AC2" s="130">
        <f t="shared" ref="AC2:AC3" si="14">AB2+1</f>
        <v>25</v>
      </c>
      <c r="AD2" s="120">
        <f t="shared" ref="AD2:AD3" si="15">AC2+1</f>
        <v>26</v>
      </c>
      <c r="AE2" s="130">
        <f t="shared" ref="AE2:AE3" si="16">AD2+1</f>
        <v>27</v>
      </c>
      <c r="AF2" s="120">
        <f t="shared" ref="AF2:AF3" si="17">AE2+1</f>
        <v>28</v>
      </c>
      <c r="AG2" s="130">
        <f t="shared" ref="AG2:AG3" si="18">AF2+1</f>
        <v>29</v>
      </c>
      <c r="AH2" s="120">
        <f t="shared" ref="AH2:AH3" si="19">AG2+1</f>
        <v>30</v>
      </c>
    </row>
    <row r="3" spans="1:34" ht="19" thickBot="1" x14ac:dyDescent="0.5">
      <c r="A3" s="115"/>
      <c r="B3" s="251"/>
      <c r="C3" s="82" t="s">
        <v>179</v>
      </c>
      <c r="D3" s="129"/>
      <c r="E3" s="118">
        <v>2028</v>
      </c>
      <c r="F3" s="118">
        <f t="shared" ref="F3:O3" si="20">E3+1</f>
        <v>2029</v>
      </c>
      <c r="G3" s="118">
        <f t="shared" si="20"/>
        <v>2030</v>
      </c>
      <c r="H3" s="118">
        <f t="shared" si="20"/>
        <v>2031</v>
      </c>
      <c r="I3" s="118">
        <f t="shared" si="20"/>
        <v>2032</v>
      </c>
      <c r="J3" s="118">
        <f t="shared" si="20"/>
        <v>2033</v>
      </c>
      <c r="K3" s="118">
        <f t="shared" si="20"/>
        <v>2034</v>
      </c>
      <c r="L3" s="118">
        <f t="shared" si="20"/>
        <v>2035</v>
      </c>
      <c r="M3" s="118">
        <f t="shared" si="20"/>
        <v>2036</v>
      </c>
      <c r="N3" s="118">
        <f t="shared" si="20"/>
        <v>2037</v>
      </c>
      <c r="O3" s="119">
        <f t="shared" si="20"/>
        <v>2038</v>
      </c>
      <c r="P3" s="118">
        <f t="shared" si="1"/>
        <v>2039</v>
      </c>
      <c r="Q3" s="119">
        <f t="shared" si="2"/>
        <v>2040</v>
      </c>
      <c r="R3" s="118">
        <f t="shared" si="3"/>
        <v>2041</v>
      </c>
      <c r="S3" s="119">
        <f t="shared" si="4"/>
        <v>2042</v>
      </c>
      <c r="T3" s="118">
        <f t="shared" si="5"/>
        <v>2043</v>
      </c>
      <c r="U3" s="119">
        <f t="shared" si="6"/>
        <v>2044</v>
      </c>
      <c r="V3" s="118">
        <f t="shared" si="7"/>
        <v>2045</v>
      </c>
      <c r="W3" s="119">
        <f t="shared" si="8"/>
        <v>2046</v>
      </c>
      <c r="X3" s="118">
        <f t="shared" si="9"/>
        <v>2047</v>
      </c>
      <c r="Y3" s="119">
        <f t="shared" si="10"/>
        <v>2048</v>
      </c>
      <c r="Z3" s="118">
        <f t="shared" si="11"/>
        <v>2049</v>
      </c>
      <c r="AA3" s="119">
        <f t="shared" si="12"/>
        <v>2050</v>
      </c>
      <c r="AB3" s="118">
        <f t="shared" si="13"/>
        <v>2051</v>
      </c>
      <c r="AC3" s="119">
        <f t="shared" si="14"/>
        <v>2052</v>
      </c>
      <c r="AD3" s="118">
        <f t="shared" si="15"/>
        <v>2053</v>
      </c>
      <c r="AE3" s="119">
        <f t="shared" si="16"/>
        <v>2054</v>
      </c>
      <c r="AF3" s="118">
        <f t="shared" si="17"/>
        <v>2055</v>
      </c>
      <c r="AG3" s="119">
        <f t="shared" si="18"/>
        <v>2056</v>
      </c>
      <c r="AH3" s="118">
        <f t="shared" si="19"/>
        <v>2057</v>
      </c>
    </row>
    <row r="4" spans="1:34" x14ac:dyDescent="0.35">
      <c r="A4" s="197"/>
      <c r="B4" s="197"/>
      <c r="C4" s="123" t="s">
        <v>102</v>
      </c>
      <c r="D4" s="3" t="s">
        <v>153</v>
      </c>
      <c r="O4" s="79"/>
      <c r="Q4" s="79"/>
      <c r="S4" s="79"/>
      <c r="U4" s="79"/>
      <c r="W4" s="79"/>
      <c r="Y4" s="79"/>
      <c r="AA4" s="79"/>
      <c r="AC4" s="79"/>
      <c r="AE4" s="79"/>
      <c r="AG4" s="79"/>
    </row>
    <row r="5" spans="1:34" ht="15" thickBot="1" x14ac:dyDescent="0.4">
      <c r="A5" s="113"/>
      <c r="B5" s="113"/>
      <c r="C5" s="124" t="s">
        <v>197</v>
      </c>
      <c r="D5" s="18">
        <f>(D10+D11+D14+D15)*' Look Up Data'!B6</f>
        <v>869440</v>
      </c>
      <c r="O5" s="79"/>
      <c r="Q5" s="79"/>
      <c r="S5" s="79"/>
      <c r="U5" s="79"/>
      <c r="W5" s="79"/>
      <c r="Y5" s="79"/>
      <c r="AA5" s="79"/>
      <c r="AC5" s="79"/>
      <c r="AE5" s="79"/>
      <c r="AG5" s="79"/>
    </row>
    <row r="6" spans="1:34" x14ac:dyDescent="0.35">
      <c r="A6" s="314" t="s">
        <v>198</v>
      </c>
      <c r="B6" s="314" t="s">
        <v>199</v>
      </c>
      <c r="C6" s="254" t="s">
        <v>195</v>
      </c>
      <c r="D6" s="255">
        <f>249+3+153+7+86+146</f>
        <v>644</v>
      </c>
      <c r="O6" s="79"/>
      <c r="Q6" s="79"/>
      <c r="S6" s="79"/>
      <c r="U6" s="79"/>
      <c r="W6" s="79"/>
      <c r="Y6" s="79"/>
      <c r="AA6" s="79"/>
      <c r="AC6" s="79"/>
      <c r="AE6" s="79"/>
      <c r="AG6" s="79"/>
    </row>
    <row r="7" spans="1:34" ht="15" thickBot="1" x14ac:dyDescent="0.4">
      <c r="A7" s="315"/>
      <c r="B7" s="315"/>
      <c r="C7" s="256" t="s">
        <v>196</v>
      </c>
      <c r="D7" s="257">
        <f>192+12+2+154+7+2+173+252</f>
        <v>794</v>
      </c>
      <c r="O7" s="79"/>
      <c r="Q7" s="79"/>
      <c r="S7" s="79"/>
      <c r="U7" s="79"/>
      <c r="W7" s="79"/>
      <c r="Y7" s="79"/>
      <c r="AA7" s="79"/>
      <c r="AC7" s="79"/>
      <c r="AE7" s="79"/>
      <c r="AG7" s="79"/>
    </row>
    <row r="8" spans="1:34" x14ac:dyDescent="0.35">
      <c r="A8" s="314" t="s">
        <v>198</v>
      </c>
      <c r="B8" s="314" t="s">
        <v>199</v>
      </c>
      <c r="C8" s="254" t="s">
        <v>200</v>
      </c>
      <c r="D8" s="258">
        <v>6.7</v>
      </c>
      <c r="O8" s="79"/>
      <c r="Q8" s="79"/>
      <c r="S8" s="79"/>
      <c r="U8" s="79"/>
      <c r="W8" s="79"/>
      <c r="Y8" s="79"/>
      <c r="AA8" s="79"/>
      <c r="AC8" s="79"/>
      <c r="AE8" s="79"/>
      <c r="AG8" s="79"/>
    </row>
    <row r="9" spans="1:34" ht="15" thickBot="1" x14ac:dyDescent="0.4">
      <c r="A9" s="315"/>
      <c r="B9" s="315"/>
      <c r="C9" s="256" t="s">
        <v>204</v>
      </c>
      <c r="D9" s="259">
        <v>5.8</v>
      </c>
      <c r="E9" s="70">
        <f>($I$82*(E$42)^3)*' Look Up Data'!B5</f>
        <v>0</v>
      </c>
      <c r="F9" s="18">
        <f t="shared" ref="F9:AH9" si="21">E9*$E$42</f>
        <v>0</v>
      </c>
      <c r="G9" s="18">
        <f t="shared" si="21"/>
        <v>0</v>
      </c>
      <c r="H9" s="18">
        <f t="shared" si="21"/>
        <v>0</v>
      </c>
      <c r="I9" s="18">
        <f t="shared" si="21"/>
        <v>0</v>
      </c>
      <c r="J9" s="18">
        <f t="shared" si="21"/>
        <v>0</v>
      </c>
      <c r="K9" s="18">
        <f t="shared" si="21"/>
        <v>0</v>
      </c>
      <c r="L9" s="18">
        <f t="shared" si="21"/>
        <v>0</v>
      </c>
      <c r="M9" s="18">
        <f t="shared" si="21"/>
        <v>0</v>
      </c>
      <c r="N9" s="18">
        <f t="shared" si="21"/>
        <v>0</v>
      </c>
      <c r="O9" s="96">
        <f t="shared" si="21"/>
        <v>0</v>
      </c>
      <c r="P9" s="18">
        <f t="shared" si="21"/>
        <v>0</v>
      </c>
      <c r="Q9" s="96">
        <f t="shared" si="21"/>
        <v>0</v>
      </c>
      <c r="R9" s="18">
        <f t="shared" si="21"/>
        <v>0</v>
      </c>
      <c r="S9" s="96">
        <f t="shared" si="21"/>
        <v>0</v>
      </c>
      <c r="T9" s="18">
        <f t="shared" si="21"/>
        <v>0</v>
      </c>
      <c r="U9" s="96">
        <f t="shared" si="21"/>
        <v>0</v>
      </c>
      <c r="V9" s="18">
        <f t="shared" si="21"/>
        <v>0</v>
      </c>
      <c r="W9" s="96">
        <f t="shared" si="21"/>
        <v>0</v>
      </c>
      <c r="X9" s="18">
        <f t="shared" si="21"/>
        <v>0</v>
      </c>
      <c r="Y9" s="96">
        <f t="shared" si="21"/>
        <v>0</v>
      </c>
      <c r="Z9" s="18">
        <f t="shared" si="21"/>
        <v>0</v>
      </c>
      <c r="AA9" s="96">
        <f t="shared" si="21"/>
        <v>0</v>
      </c>
      <c r="AB9" s="18">
        <f t="shared" si="21"/>
        <v>0</v>
      </c>
      <c r="AC9" s="96">
        <f t="shared" si="21"/>
        <v>0</v>
      </c>
      <c r="AD9" s="18">
        <f t="shared" si="21"/>
        <v>0</v>
      </c>
      <c r="AE9" s="96">
        <f t="shared" si="21"/>
        <v>0</v>
      </c>
      <c r="AF9" s="18">
        <f t="shared" si="21"/>
        <v>0</v>
      </c>
      <c r="AG9" s="96">
        <f t="shared" si="21"/>
        <v>0</v>
      </c>
      <c r="AH9" s="18">
        <f t="shared" si="21"/>
        <v>0</v>
      </c>
    </row>
    <row r="10" spans="1:34" ht="18" customHeight="1" x14ac:dyDescent="0.35">
      <c r="A10" s="314" t="s">
        <v>201</v>
      </c>
      <c r="B10" s="314" t="s">
        <v>202</v>
      </c>
      <c r="C10" s="254" t="s">
        <v>195</v>
      </c>
      <c r="D10" s="260">
        <f>332+198+283</f>
        <v>813</v>
      </c>
      <c r="E10" s="70">
        <f>($J$82*(E$42)^3)*' Look Up Data'!B5</f>
        <v>0</v>
      </c>
      <c r="F10" s="18">
        <f t="shared" ref="F10:AH10" si="22">E10*$E$42</f>
        <v>0</v>
      </c>
      <c r="G10" s="18">
        <f t="shared" si="22"/>
        <v>0</v>
      </c>
      <c r="H10" s="18">
        <f t="shared" si="22"/>
        <v>0</v>
      </c>
      <c r="I10" s="18">
        <f t="shared" si="22"/>
        <v>0</v>
      </c>
      <c r="J10" s="18">
        <f t="shared" si="22"/>
        <v>0</v>
      </c>
      <c r="K10" s="18">
        <f t="shared" si="22"/>
        <v>0</v>
      </c>
      <c r="L10" s="18">
        <f t="shared" si="22"/>
        <v>0</v>
      </c>
      <c r="M10" s="18">
        <f t="shared" si="22"/>
        <v>0</v>
      </c>
      <c r="N10" s="18">
        <f t="shared" si="22"/>
        <v>0</v>
      </c>
      <c r="O10" s="96">
        <f t="shared" si="22"/>
        <v>0</v>
      </c>
      <c r="P10" s="18">
        <f t="shared" si="22"/>
        <v>0</v>
      </c>
      <c r="Q10" s="96">
        <f t="shared" si="22"/>
        <v>0</v>
      </c>
      <c r="R10" s="18">
        <f t="shared" si="22"/>
        <v>0</v>
      </c>
      <c r="S10" s="96">
        <f t="shared" si="22"/>
        <v>0</v>
      </c>
      <c r="T10" s="18">
        <f t="shared" si="22"/>
        <v>0</v>
      </c>
      <c r="U10" s="96">
        <f t="shared" si="22"/>
        <v>0</v>
      </c>
      <c r="V10" s="18">
        <f t="shared" si="22"/>
        <v>0</v>
      </c>
      <c r="W10" s="96">
        <f t="shared" si="22"/>
        <v>0</v>
      </c>
      <c r="X10" s="18">
        <f t="shared" si="22"/>
        <v>0</v>
      </c>
      <c r="Y10" s="96">
        <f t="shared" si="22"/>
        <v>0</v>
      </c>
      <c r="Z10" s="18">
        <f t="shared" si="22"/>
        <v>0</v>
      </c>
      <c r="AA10" s="96">
        <f t="shared" si="22"/>
        <v>0</v>
      </c>
      <c r="AB10" s="18">
        <f t="shared" si="22"/>
        <v>0</v>
      </c>
      <c r="AC10" s="96">
        <f t="shared" si="22"/>
        <v>0</v>
      </c>
      <c r="AD10" s="18">
        <f t="shared" si="22"/>
        <v>0</v>
      </c>
      <c r="AE10" s="96">
        <f t="shared" si="22"/>
        <v>0</v>
      </c>
      <c r="AF10" s="18">
        <f t="shared" si="22"/>
        <v>0</v>
      </c>
      <c r="AG10" s="96">
        <f t="shared" si="22"/>
        <v>0</v>
      </c>
      <c r="AH10" s="18">
        <f t="shared" si="22"/>
        <v>0</v>
      </c>
    </row>
    <row r="11" spans="1:34" ht="15" customHeight="1" thickBot="1" x14ac:dyDescent="0.4">
      <c r="A11" s="315"/>
      <c r="B11" s="315"/>
      <c r="C11" s="256" t="s">
        <v>196</v>
      </c>
      <c r="D11" s="261">
        <f>259+209+625</f>
        <v>1093</v>
      </c>
      <c r="E11" s="70"/>
      <c r="F11" s="18"/>
      <c r="G11" s="18"/>
      <c r="H11" s="18"/>
      <c r="I11" s="18"/>
      <c r="J11" s="18"/>
      <c r="K11" s="18"/>
      <c r="L11" s="18"/>
      <c r="M11" s="18"/>
      <c r="N11" s="18"/>
      <c r="O11" s="96"/>
      <c r="P11" s="18"/>
      <c r="Q11" s="96"/>
      <c r="R11" s="18"/>
      <c r="S11" s="96"/>
      <c r="T11" s="18"/>
      <c r="U11" s="96"/>
      <c r="V11" s="18"/>
      <c r="W11" s="96"/>
      <c r="X11" s="18"/>
      <c r="Y11" s="96"/>
      <c r="Z11" s="18"/>
      <c r="AA11" s="96"/>
      <c r="AB11" s="18"/>
      <c r="AC11" s="96"/>
      <c r="AD11" s="18"/>
      <c r="AE11" s="96"/>
      <c r="AF11" s="18"/>
      <c r="AG11" s="96"/>
      <c r="AH11" s="18"/>
    </row>
    <row r="12" spans="1:34" x14ac:dyDescent="0.35">
      <c r="A12" s="314" t="s">
        <v>201</v>
      </c>
      <c r="B12" s="314" t="s">
        <v>202</v>
      </c>
      <c r="C12" s="254" t="s">
        <v>200</v>
      </c>
      <c r="D12" s="260">
        <v>2.7</v>
      </c>
      <c r="E12" s="70"/>
      <c r="F12" s="18"/>
      <c r="G12" s="18"/>
      <c r="H12" s="18"/>
      <c r="I12" s="18"/>
      <c r="J12" s="18"/>
      <c r="K12" s="18"/>
      <c r="L12" s="18"/>
      <c r="M12" s="18"/>
      <c r="N12" s="18"/>
      <c r="O12" s="96"/>
      <c r="P12" s="18"/>
      <c r="Q12" s="96"/>
      <c r="R12" s="18"/>
      <c r="S12" s="96"/>
      <c r="T12" s="18"/>
      <c r="U12" s="96"/>
      <c r="V12" s="18"/>
      <c r="W12" s="96"/>
      <c r="X12" s="18"/>
      <c r="Y12" s="96"/>
      <c r="Z12" s="18"/>
      <c r="AA12" s="96"/>
      <c r="AB12" s="18"/>
      <c r="AC12" s="96"/>
      <c r="AD12" s="18"/>
      <c r="AE12" s="96"/>
      <c r="AF12" s="18"/>
      <c r="AG12" s="96"/>
      <c r="AH12" s="18"/>
    </row>
    <row r="13" spans="1:34" ht="15" thickBot="1" x14ac:dyDescent="0.4">
      <c r="A13" s="315"/>
      <c r="B13" s="315"/>
      <c r="C13" s="256" t="s">
        <v>204</v>
      </c>
      <c r="D13" s="259">
        <v>2.2999999999999998</v>
      </c>
      <c r="E13" s="70"/>
      <c r="F13" s="18"/>
      <c r="G13" s="18"/>
      <c r="H13" s="18"/>
      <c r="I13" s="18"/>
      <c r="J13" s="18"/>
      <c r="K13" s="18"/>
      <c r="L13" s="18"/>
      <c r="M13" s="18"/>
      <c r="N13" s="18"/>
      <c r="O13" s="96"/>
      <c r="P13" s="18"/>
      <c r="Q13" s="96"/>
      <c r="R13" s="18"/>
      <c r="S13" s="96"/>
      <c r="T13" s="18"/>
      <c r="U13" s="96"/>
      <c r="V13" s="18"/>
      <c r="W13" s="96"/>
      <c r="X13" s="18"/>
      <c r="Y13" s="96"/>
      <c r="Z13" s="18"/>
      <c r="AA13" s="96"/>
      <c r="AB13" s="18"/>
      <c r="AC13" s="96"/>
      <c r="AD13" s="18"/>
      <c r="AE13" s="96"/>
      <c r="AF13" s="18"/>
      <c r="AG13" s="96"/>
      <c r="AH13" s="18"/>
    </row>
    <row r="14" spans="1:34" x14ac:dyDescent="0.35">
      <c r="A14" s="314" t="s">
        <v>205</v>
      </c>
      <c r="B14" s="314" t="s">
        <v>203</v>
      </c>
      <c r="C14" s="254" t="s">
        <v>195</v>
      </c>
      <c r="D14" s="260">
        <f>3+402+7+232</f>
        <v>644</v>
      </c>
      <c r="E14" s="70"/>
      <c r="F14" s="18"/>
      <c r="G14" s="18"/>
      <c r="H14" s="18"/>
      <c r="I14" s="18"/>
      <c r="J14" s="18"/>
      <c r="K14" s="18"/>
      <c r="L14" s="18"/>
      <c r="M14" s="18"/>
      <c r="N14" s="18"/>
      <c r="O14" s="96"/>
      <c r="P14" s="18"/>
      <c r="Q14" s="96"/>
      <c r="R14" s="18"/>
      <c r="S14" s="96"/>
      <c r="T14" s="18"/>
      <c r="U14" s="96"/>
      <c r="V14" s="18"/>
      <c r="W14" s="96"/>
      <c r="X14" s="18"/>
      <c r="Y14" s="96"/>
      <c r="Z14" s="18"/>
      <c r="AA14" s="96"/>
      <c r="AB14" s="18"/>
      <c r="AC14" s="96"/>
      <c r="AD14" s="18"/>
      <c r="AE14" s="96"/>
      <c r="AF14" s="18"/>
      <c r="AG14" s="96"/>
      <c r="AH14" s="18"/>
    </row>
    <row r="15" spans="1:34" ht="15" customHeight="1" thickBot="1" x14ac:dyDescent="0.4">
      <c r="A15" s="315"/>
      <c r="B15" s="315"/>
      <c r="C15" s="256" t="s">
        <v>196</v>
      </c>
      <c r="D15" s="259">
        <f>12+2+346+7+2+425</f>
        <v>794</v>
      </c>
      <c r="E15" s="70"/>
      <c r="F15" s="18"/>
      <c r="G15" s="18"/>
      <c r="H15" s="18"/>
      <c r="I15" s="18"/>
      <c r="J15" s="18"/>
      <c r="K15" s="18"/>
      <c r="L15" s="18"/>
      <c r="M15" s="18"/>
      <c r="N15" s="18"/>
      <c r="O15" s="96"/>
      <c r="P15" s="18"/>
      <c r="Q15" s="96"/>
      <c r="R15" s="18"/>
      <c r="S15" s="96"/>
      <c r="T15" s="18"/>
      <c r="U15" s="96"/>
      <c r="V15" s="18"/>
      <c r="W15" s="96"/>
      <c r="X15" s="18"/>
      <c r="Y15" s="96"/>
      <c r="Z15" s="18"/>
      <c r="AA15" s="96"/>
      <c r="AB15" s="18"/>
      <c r="AC15" s="96"/>
      <c r="AD15" s="18"/>
      <c r="AE15" s="96"/>
      <c r="AF15" s="18"/>
      <c r="AG15" s="96"/>
      <c r="AH15" s="18"/>
    </row>
    <row r="16" spans="1:34" x14ac:dyDescent="0.35">
      <c r="A16" s="314" t="s">
        <v>205</v>
      </c>
      <c r="B16" s="314" t="s">
        <v>203</v>
      </c>
      <c r="C16" s="254" t="s">
        <v>200</v>
      </c>
      <c r="D16" s="260">
        <v>0.1</v>
      </c>
      <c r="E16" s="70"/>
      <c r="F16" s="18"/>
      <c r="G16" s="18"/>
      <c r="H16" s="18"/>
      <c r="I16" s="18"/>
      <c r="J16" s="18"/>
      <c r="K16" s="18"/>
      <c r="L16" s="18"/>
      <c r="M16" s="18"/>
      <c r="N16" s="18"/>
      <c r="O16" s="96"/>
      <c r="P16" s="18"/>
      <c r="Q16" s="96"/>
      <c r="R16" s="18"/>
      <c r="S16" s="96"/>
      <c r="T16" s="18"/>
      <c r="U16" s="96"/>
      <c r="V16" s="18"/>
      <c r="W16" s="96"/>
      <c r="X16" s="18"/>
      <c r="Y16" s="96"/>
      <c r="Z16" s="18"/>
      <c r="AA16" s="96"/>
      <c r="AB16" s="18"/>
      <c r="AC16" s="96"/>
      <c r="AD16" s="18"/>
      <c r="AE16" s="96"/>
      <c r="AF16" s="18"/>
      <c r="AG16" s="96"/>
      <c r="AH16" s="18"/>
    </row>
    <row r="17" spans="1:34" ht="15" thickBot="1" x14ac:dyDescent="0.4">
      <c r="A17" s="315"/>
      <c r="B17" s="315"/>
      <c r="C17" s="256" t="s">
        <v>204</v>
      </c>
      <c r="D17" s="259">
        <v>0.7</v>
      </c>
      <c r="E17" s="70"/>
      <c r="F17" s="18"/>
      <c r="G17" s="18"/>
      <c r="H17" s="18"/>
      <c r="I17" s="18"/>
      <c r="J17" s="18"/>
      <c r="K17" s="18"/>
      <c r="L17" s="18"/>
      <c r="M17" s="18"/>
      <c r="N17" s="18"/>
      <c r="O17" s="96"/>
      <c r="P17" s="18"/>
      <c r="Q17" s="96"/>
      <c r="R17" s="18"/>
      <c r="S17" s="96"/>
      <c r="T17" s="18"/>
      <c r="U17" s="96"/>
      <c r="V17" s="18"/>
      <c r="W17" s="96"/>
      <c r="X17" s="18"/>
      <c r="Y17" s="96"/>
      <c r="Z17" s="18"/>
      <c r="AA17" s="96"/>
      <c r="AB17" s="18"/>
      <c r="AC17" s="96"/>
      <c r="AD17" s="18"/>
      <c r="AE17" s="96"/>
      <c r="AF17" s="18"/>
      <c r="AG17" s="96"/>
      <c r="AH17" s="18"/>
    </row>
    <row r="18" spans="1:34" x14ac:dyDescent="0.35">
      <c r="A18" s="113"/>
      <c r="B18" s="113"/>
      <c r="C18" s="262" t="s">
        <v>207</v>
      </c>
      <c r="D18" s="260">
        <f>D6*D8*' Look Up Data'!B6*' Look Up Data'!B7</f>
        <v>1873486.16</v>
      </c>
      <c r="E18" s="70"/>
      <c r="F18" s="18"/>
      <c r="G18" s="18"/>
      <c r="H18" s="18"/>
      <c r="I18" s="18"/>
      <c r="J18" s="18"/>
      <c r="K18" s="18"/>
      <c r="L18" s="18"/>
      <c r="M18" s="18"/>
      <c r="N18" s="18"/>
      <c r="O18" s="96"/>
      <c r="P18" s="18"/>
      <c r="Q18" s="96"/>
      <c r="R18" s="18"/>
      <c r="S18" s="96"/>
      <c r="T18" s="18"/>
      <c r="U18" s="96"/>
      <c r="V18" s="18"/>
      <c r="W18" s="96"/>
      <c r="X18" s="18"/>
      <c r="Y18" s="96"/>
      <c r="Z18" s="18"/>
      <c r="AA18" s="96"/>
      <c r="AB18" s="18"/>
      <c r="AC18" s="96"/>
      <c r="AD18" s="18"/>
      <c r="AE18" s="96"/>
      <c r="AF18" s="18"/>
      <c r="AG18" s="96"/>
      <c r="AH18" s="18"/>
    </row>
    <row r="19" spans="1:34" x14ac:dyDescent="0.35">
      <c r="A19" s="113"/>
      <c r="B19" s="113"/>
      <c r="C19" s="63" t="s">
        <v>208</v>
      </c>
      <c r="D19" s="263">
        <f>D7*D9*' Look Up Data'!B6*' Look Up Data'!B7</f>
        <v>1999577.8399999999</v>
      </c>
      <c r="E19" s="70"/>
      <c r="F19" s="18"/>
      <c r="G19" s="18"/>
      <c r="H19" s="18"/>
      <c r="I19" s="18"/>
      <c r="J19" s="18"/>
      <c r="K19" s="18"/>
      <c r="L19" s="18"/>
      <c r="M19" s="18"/>
      <c r="N19" s="18"/>
      <c r="O19" s="96"/>
      <c r="P19" s="18"/>
      <c r="Q19" s="96"/>
      <c r="R19" s="18"/>
      <c r="S19" s="96"/>
      <c r="T19" s="18"/>
      <c r="U19" s="96"/>
      <c r="V19" s="18"/>
      <c r="W19" s="96"/>
      <c r="X19" s="18"/>
      <c r="Y19" s="96"/>
      <c r="Z19" s="18"/>
      <c r="AA19" s="96"/>
      <c r="AB19" s="18"/>
      <c r="AC19" s="96"/>
      <c r="AD19" s="18"/>
      <c r="AE19" s="96"/>
      <c r="AF19" s="18"/>
      <c r="AG19" s="96"/>
      <c r="AH19" s="18"/>
    </row>
    <row r="20" spans="1:34" x14ac:dyDescent="0.35">
      <c r="A20" s="113"/>
      <c r="B20" s="113"/>
      <c r="C20" s="63" t="s">
        <v>209</v>
      </c>
      <c r="D20" s="263">
        <f>(D18+D19)/3600</f>
        <v>1075.8511111111111</v>
      </c>
      <c r="E20" s="70"/>
      <c r="F20" s="18"/>
      <c r="G20" s="18"/>
      <c r="H20" s="18"/>
      <c r="I20" s="18"/>
      <c r="J20" s="18"/>
      <c r="K20" s="18"/>
      <c r="L20" s="18"/>
      <c r="M20" s="18"/>
      <c r="N20" s="18"/>
      <c r="O20" s="96"/>
      <c r="P20" s="18"/>
      <c r="Q20" s="96"/>
      <c r="R20" s="18"/>
      <c r="S20" s="96"/>
      <c r="T20" s="18"/>
      <c r="U20" s="96"/>
      <c r="V20" s="18"/>
      <c r="W20" s="96"/>
      <c r="X20" s="18"/>
      <c r="Y20" s="96"/>
      <c r="Z20" s="18"/>
      <c r="AA20" s="96"/>
      <c r="AB20" s="18"/>
      <c r="AC20" s="96"/>
      <c r="AD20" s="18"/>
      <c r="AE20" s="96"/>
      <c r="AF20" s="18"/>
      <c r="AG20" s="96"/>
      <c r="AH20" s="18"/>
    </row>
    <row r="21" spans="1:34" x14ac:dyDescent="0.35">
      <c r="A21" s="113"/>
      <c r="B21" s="113"/>
      <c r="C21" s="63" t="s">
        <v>210</v>
      </c>
      <c r="D21" s="263">
        <f>(D10*D12)+(D14*D16)*' Look Up Data'!B6*' Look Up Data'!B7</f>
        <v>30157.58</v>
      </c>
      <c r="E21" s="70"/>
      <c r="F21" s="18"/>
      <c r="G21" s="18"/>
      <c r="H21" s="18"/>
      <c r="I21" s="18"/>
      <c r="J21" s="18"/>
      <c r="K21" s="18"/>
      <c r="L21" s="18"/>
      <c r="M21" s="18"/>
      <c r="N21" s="18"/>
      <c r="O21" s="96"/>
      <c r="P21" s="18"/>
      <c r="Q21" s="96"/>
      <c r="R21" s="18"/>
      <c r="S21" s="96"/>
      <c r="T21" s="18"/>
      <c r="U21" s="96"/>
      <c r="V21" s="18"/>
      <c r="W21" s="96"/>
      <c r="X21" s="18"/>
      <c r="Y21" s="96"/>
      <c r="Z21" s="18"/>
      <c r="AA21" s="96"/>
      <c r="AB21" s="18"/>
      <c r="AC21" s="96"/>
      <c r="AD21" s="18"/>
      <c r="AE21" s="96"/>
      <c r="AF21" s="18"/>
      <c r="AG21" s="96"/>
      <c r="AH21" s="18"/>
    </row>
    <row r="22" spans="1:34" x14ac:dyDescent="0.35">
      <c r="A22" s="113"/>
      <c r="B22" s="113"/>
      <c r="C22" s="63" t="s">
        <v>211</v>
      </c>
      <c r="D22" s="263">
        <f>(D11*D13)+(D15*D17)*' Look Up Data'!B6*' Look Up Data'!B7</f>
        <v>243842.25999999998</v>
      </c>
      <c r="E22" s="70"/>
      <c r="F22" s="18"/>
      <c r="G22" s="18"/>
      <c r="H22" s="18"/>
      <c r="I22" s="18"/>
      <c r="J22" s="18"/>
      <c r="K22" s="18"/>
      <c r="L22" s="18"/>
      <c r="M22" s="18"/>
      <c r="N22" s="18"/>
      <c r="O22" s="96"/>
      <c r="P22" s="18"/>
      <c r="Q22" s="96"/>
      <c r="R22" s="18"/>
      <c r="S22" s="96"/>
      <c r="T22" s="18"/>
      <c r="U22" s="96"/>
      <c r="V22" s="18"/>
      <c r="W22" s="96"/>
      <c r="X22" s="18"/>
      <c r="Y22" s="96"/>
      <c r="Z22" s="18"/>
      <c r="AA22" s="96"/>
      <c r="AB22" s="18"/>
      <c r="AC22" s="96"/>
      <c r="AD22" s="18"/>
      <c r="AE22" s="96"/>
      <c r="AF22" s="18"/>
      <c r="AG22" s="96"/>
      <c r="AH22" s="18"/>
    </row>
    <row r="23" spans="1:34" x14ac:dyDescent="0.35">
      <c r="A23" s="113"/>
      <c r="B23" s="113"/>
      <c r="C23" s="63" t="s">
        <v>212</v>
      </c>
      <c r="D23" s="263">
        <f>(D21+D22)/3600</f>
        <v>76.111066666666659</v>
      </c>
      <c r="E23" s="70"/>
      <c r="F23" s="18"/>
      <c r="G23" s="18"/>
      <c r="H23" s="18"/>
      <c r="I23" s="18"/>
      <c r="J23" s="18"/>
      <c r="K23" s="18"/>
      <c r="L23" s="18"/>
      <c r="M23" s="18"/>
      <c r="N23" s="18"/>
      <c r="O23" s="96"/>
      <c r="P23" s="18"/>
      <c r="Q23" s="96"/>
      <c r="R23" s="18"/>
      <c r="S23" s="96"/>
      <c r="T23" s="18"/>
      <c r="U23" s="96"/>
      <c r="V23" s="18"/>
      <c r="W23" s="96"/>
      <c r="X23" s="18"/>
      <c r="Y23" s="96"/>
      <c r="Z23" s="18"/>
      <c r="AA23" s="96"/>
      <c r="AB23" s="18"/>
      <c r="AC23" s="96"/>
      <c r="AD23" s="18"/>
      <c r="AE23" s="96"/>
      <c r="AF23" s="18"/>
      <c r="AG23" s="96"/>
      <c r="AH23" s="18"/>
    </row>
    <row r="24" spans="1:34" ht="15" thickBot="1" x14ac:dyDescent="0.4">
      <c r="A24" s="113"/>
      <c r="B24" s="113"/>
      <c r="C24" s="264" t="s">
        <v>213</v>
      </c>
      <c r="D24" s="259">
        <f>D20-D23</f>
        <v>999.74004444444449</v>
      </c>
      <c r="E24" s="70"/>
      <c r="F24" s="18"/>
      <c r="G24" s="18"/>
      <c r="H24" s="18"/>
      <c r="I24" s="18"/>
      <c r="J24" s="18"/>
      <c r="K24" s="18"/>
      <c r="L24" s="18"/>
      <c r="M24" s="18"/>
      <c r="N24" s="18"/>
      <c r="O24" s="96"/>
      <c r="P24" s="18"/>
      <c r="Q24" s="96"/>
      <c r="R24" s="18"/>
      <c r="S24" s="96"/>
      <c r="T24" s="18"/>
      <c r="U24" s="96"/>
      <c r="V24" s="18"/>
      <c r="W24" s="96"/>
      <c r="X24" s="18"/>
      <c r="Y24" s="96"/>
      <c r="Z24" s="18"/>
      <c r="AA24" s="96"/>
      <c r="AB24" s="18"/>
      <c r="AC24" s="96"/>
      <c r="AD24" s="18"/>
      <c r="AE24" s="96"/>
      <c r="AF24" s="18"/>
      <c r="AG24" s="96"/>
      <c r="AH24" s="18"/>
    </row>
    <row r="25" spans="1:34" x14ac:dyDescent="0.35">
      <c r="A25" s="113"/>
      <c r="B25" s="113"/>
      <c r="C25" s="265" t="s">
        <v>136</v>
      </c>
      <c r="D25" s="266">
        <f>D24*' Look Up Data'!D52</f>
        <v>17795.372791111113</v>
      </c>
      <c r="E25" s="70">
        <f>D25</f>
        <v>17795.372791111113</v>
      </c>
      <c r="F25" s="70">
        <f t="shared" ref="F25:O25" si="23">E25</f>
        <v>17795.372791111113</v>
      </c>
      <c r="G25" s="70">
        <f t="shared" si="23"/>
        <v>17795.372791111113</v>
      </c>
      <c r="H25" s="70">
        <f t="shared" si="23"/>
        <v>17795.372791111113</v>
      </c>
      <c r="I25" s="70">
        <f t="shared" si="23"/>
        <v>17795.372791111113</v>
      </c>
      <c r="J25" s="70">
        <f t="shared" si="23"/>
        <v>17795.372791111113</v>
      </c>
      <c r="K25" s="70">
        <f t="shared" si="23"/>
        <v>17795.372791111113</v>
      </c>
      <c r="L25" s="70">
        <f t="shared" si="23"/>
        <v>17795.372791111113</v>
      </c>
      <c r="M25" s="70">
        <f t="shared" si="23"/>
        <v>17795.372791111113</v>
      </c>
      <c r="N25" s="70">
        <f t="shared" si="23"/>
        <v>17795.372791111113</v>
      </c>
      <c r="O25" s="71">
        <f t="shared" si="23"/>
        <v>17795.372791111113</v>
      </c>
      <c r="P25" s="70">
        <f t="shared" ref="P25" si="24">O25</f>
        <v>17795.372791111113</v>
      </c>
      <c r="Q25" s="71">
        <f t="shared" ref="Q25" si="25">P25</f>
        <v>17795.372791111113</v>
      </c>
      <c r="R25" s="70">
        <f t="shared" ref="R25" si="26">Q25</f>
        <v>17795.372791111113</v>
      </c>
      <c r="S25" s="71">
        <f t="shared" ref="S25" si="27">R25</f>
        <v>17795.372791111113</v>
      </c>
      <c r="T25" s="70">
        <f t="shared" ref="T25" si="28">S25</f>
        <v>17795.372791111113</v>
      </c>
      <c r="U25" s="71">
        <f t="shared" ref="U25" si="29">T25</f>
        <v>17795.372791111113</v>
      </c>
      <c r="V25" s="70">
        <f t="shared" ref="V25" si="30">U25</f>
        <v>17795.372791111113</v>
      </c>
      <c r="W25" s="71">
        <f t="shared" ref="W25" si="31">V25</f>
        <v>17795.372791111113</v>
      </c>
      <c r="X25" s="70">
        <f t="shared" ref="X25" si="32">W25</f>
        <v>17795.372791111113</v>
      </c>
      <c r="Y25" s="71">
        <f t="shared" ref="Y25" si="33">X25</f>
        <v>17795.372791111113</v>
      </c>
      <c r="Z25" s="70">
        <f t="shared" ref="Z25" si="34">Y25</f>
        <v>17795.372791111113</v>
      </c>
      <c r="AA25" s="71">
        <f t="shared" ref="AA25" si="35">Z25</f>
        <v>17795.372791111113</v>
      </c>
      <c r="AB25" s="70">
        <f t="shared" ref="AB25" si="36">AA25</f>
        <v>17795.372791111113</v>
      </c>
      <c r="AC25" s="71">
        <f t="shared" ref="AC25" si="37">AB25</f>
        <v>17795.372791111113</v>
      </c>
      <c r="AD25" s="70">
        <f t="shared" ref="AD25" si="38">AC25</f>
        <v>17795.372791111113</v>
      </c>
      <c r="AE25" s="71">
        <f t="shared" ref="AE25" si="39">AD25</f>
        <v>17795.372791111113</v>
      </c>
      <c r="AF25" s="70">
        <f t="shared" ref="AF25" si="40">AE25</f>
        <v>17795.372791111113</v>
      </c>
      <c r="AG25" s="71">
        <f t="shared" ref="AG25" si="41">AF25</f>
        <v>17795.372791111113</v>
      </c>
      <c r="AH25" s="70">
        <f t="shared" ref="AH25" si="42">AG25</f>
        <v>17795.372791111113</v>
      </c>
    </row>
    <row r="26" spans="1:34" ht="15" thickBot="1" x14ac:dyDescent="0.4">
      <c r="A26" s="113"/>
      <c r="B26" s="113"/>
      <c r="C26" s="26"/>
      <c r="D26" s="267"/>
      <c r="E26" s="70"/>
      <c r="F26" s="18"/>
      <c r="G26" s="18"/>
      <c r="H26" s="18"/>
      <c r="I26" s="18"/>
      <c r="J26" s="18"/>
      <c r="K26" s="18"/>
      <c r="L26" s="18"/>
      <c r="M26" s="18"/>
      <c r="N26" s="18"/>
      <c r="O26" s="96"/>
      <c r="P26" s="18"/>
      <c r="Q26" s="96"/>
      <c r="R26" s="18"/>
      <c r="S26" s="96"/>
      <c r="T26" s="18"/>
      <c r="U26" s="96"/>
      <c r="V26" s="18"/>
      <c r="W26" s="96"/>
      <c r="X26" s="18"/>
      <c r="Y26" s="96"/>
      <c r="Z26" s="18"/>
      <c r="AA26" s="96"/>
      <c r="AB26" s="18"/>
      <c r="AC26" s="96"/>
      <c r="AD26" s="18"/>
      <c r="AE26" s="96"/>
      <c r="AF26" s="18"/>
      <c r="AG26" s="96"/>
      <c r="AH26" s="18"/>
    </row>
    <row r="27" spans="1:34" x14ac:dyDescent="0.35">
      <c r="A27" s="197"/>
      <c r="B27" s="197"/>
      <c r="C27" s="131" t="s">
        <v>220</v>
      </c>
      <c r="D27" s="2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68"/>
      <c r="Q27" s="69"/>
      <c r="R27" s="68"/>
      <c r="S27" s="69"/>
      <c r="T27" s="68"/>
      <c r="U27" s="69"/>
      <c r="V27" s="68"/>
      <c r="W27" s="69"/>
      <c r="X27" s="68"/>
      <c r="Y27" s="69"/>
      <c r="Z27" s="68"/>
      <c r="AA27" s="69"/>
      <c r="AB27" s="68"/>
      <c r="AC27" s="69"/>
      <c r="AD27" s="68"/>
      <c r="AE27" s="69"/>
      <c r="AF27" s="68"/>
      <c r="AG27" s="69"/>
      <c r="AH27" s="68"/>
    </row>
    <row r="28" spans="1:34" x14ac:dyDescent="0.35">
      <c r="A28" s="113"/>
      <c r="B28" s="113"/>
      <c r="C28" s="26" t="s">
        <v>12</v>
      </c>
      <c r="D28" s="269"/>
      <c r="E28" s="70">
        <f>E25*' Look Up Data'!$D$52</f>
        <v>316757.63568177784</v>
      </c>
      <c r="F28" s="70">
        <f>F25*' Look Up Data'!$D$52</f>
        <v>316757.63568177784</v>
      </c>
      <c r="G28" s="70">
        <f>G25*' Look Up Data'!$D$52</f>
        <v>316757.63568177784</v>
      </c>
      <c r="H28" s="70">
        <f>H25*' Look Up Data'!$D$52</f>
        <v>316757.63568177784</v>
      </c>
      <c r="I28" s="70">
        <f>I25*' Look Up Data'!$D$52</f>
        <v>316757.63568177784</v>
      </c>
      <c r="J28" s="70">
        <f>J25*' Look Up Data'!$D$52</f>
        <v>316757.63568177784</v>
      </c>
      <c r="K28" s="70">
        <f>K25*' Look Up Data'!$D$52</f>
        <v>316757.63568177784</v>
      </c>
      <c r="L28" s="70">
        <f>L25*' Look Up Data'!$D$52</f>
        <v>316757.63568177784</v>
      </c>
      <c r="M28" s="70">
        <f>M25*' Look Up Data'!$D$52</f>
        <v>316757.63568177784</v>
      </c>
      <c r="N28" s="70">
        <f>N25*' Look Up Data'!$D$52</f>
        <v>316757.63568177784</v>
      </c>
      <c r="O28" s="71">
        <f>O25*' Look Up Data'!$D$52</f>
        <v>316757.63568177784</v>
      </c>
      <c r="P28" s="70">
        <f>P25*' Look Up Data'!$D$52</f>
        <v>316757.63568177784</v>
      </c>
      <c r="Q28" s="71">
        <f>Q25*' Look Up Data'!$D$52</f>
        <v>316757.63568177784</v>
      </c>
      <c r="R28" s="70">
        <f>R25*' Look Up Data'!$D$52</f>
        <v>316757.63568177784</v>
      </c>
      <c r="S28" s="71">
        <f>S25*' Look Up Data'!$D$52</f>
        <v>316757.63568177784</v>
      </c>
      <c r="T28" s="70">
        <f>T25*' Look Up Data'!$D$52</f>
        <v>316757.63568177784</v>
      </c>
      <c r="U28" s="71">
        <f>U25*' Look Up Data'!$D$52</f>
        <v>316757.63568177784</v>
      </c>
      <c r="V28" s="70">
        <f>V25*' Look Up Data'!$D$52</f>
        <v>316757.63568177784</v>
      </c>
      <c r="W28" s="71">
        <f>W25*' Look Up Data'!$D$52</f>
        <v>316757.63568177784</v>
      </c>
      <c r="X28" s="70">
        <f>X25*' Look Up Data'!$D$52</f>
        <v>316757.63568177784</v>
      </c>
      <c r="Y28" s="71">
        <f>Y25*' Look Up Data'!$D$52</f>
        <v>316757.63568177784</v>
      </c>
      <c r="Z28" s="70">
        <f>Z25*' Look Up Data'!$D$52</f>
        <v>316757.63568177784</v>
      </c>
      <c r="AA28" s="71">
        <f>AA25*' Look Up Data'!$D$52</f>
        <v>316757.63568177784</v>
      </c>
      <c r="AB28" s="70">
        <f>AB25*' Look Up Data'!$D$52</f>
        <v>316757.63568177784</v>
      </c>
      <c r="AC28" s="71">
        <f>AC25*' Look Up Data'!$D$52</f>
        <v>316757.63568177784</v>
      </c>
      <c r="AD28" s="70">
        <f>AD25*' Look Up Data'!$D$52</f>
        <v>316757.63568177784</v>
      </c>
      <c r="AE28" s="71">
        <f>AE25*' Look Up Data'!$D$52</f>
        <v>316757.63568177784</v>
      </c>
      <c r="AF28" s="70">
        <f>AF25*' Look Up Data'!$D$52</f>
        <v>316757.63568177784</v>
      </c>
      <c r="AG28" s="71">
        <f>AG25*' Look Up Data'!$D$52</f>
        <v>316757.63568177784</v>
      </c>
      <c r="AH28" s="70">
        <f>AH25*' Look Up Data'!$D$52</f>
        <v>316757.63568177784</v>
      </c>
    </row>
    <row r="29" spans="1:34" ht="15" thickBot="1" x14ac:dyDescent="0.4">
      <c r="A29" s="115"/>
      <c r="B29" s="115"/>
      <c r="C29" s="127" t="s">
        <v>2</v>
      </c>
      <c r="D29" s="270"/>
      <c r="E29" s="252">
        <f t="shared" ref="E29:AH29" si="43">SUM(E28:E28)</f>
        <v>316757.63568177784</v>
      </c>
      <c r="F29" s="252">
        <f t="shared" si="43"/>
        <v>316757.63568177784</v>
      </c>
      <c r="G29" s="252">
        <f t="shared" si="43"/>
        <v>316757.63568177784</v>
      </c>
      <c r="H29" s="252">
        <f t="shared" si="43"/>
        <v>316757.63568177784</v>
      </c>
      <c r="I29" s="252">
        <f t="shared" si="43"/>
        <v>316757.63568177784</v>
      </c>
      <c r="J29" s="252">
        <f t="shared" si="43"/>
        <v>316757.63568177784</v>
      </c>
      <c r="K29" s="252">
        <f t="shared" si="43"/>
        <v>316757.63568177784</v>
      </c>
      <c r="L29" s="252">
        <f t="shared" si="43"/>
        <v>316757.63568177784</v>
      </c>
      <c r="M29" s="252">
        <f t="shared" si="43"/>
        <v>316757.63568177784</v>
      </c>
      <c r="N29" s="252">
        <f t="shared" si="43"/>
        <v>316757.63568177784</v>
      </c>
      <c r="O29" s="253">
        <f t="shared" si="43"/>
        <v>316757.63568177784</v>
      </c>
      <c r="P29" s="252">
        <f t="shared" si="43"/>
        <v>316757.63568177784</v>
      </c>
      <c r="Q29" s="253">
        <f t="shared" si="43"/>
        <v>316757.63568177784</v>
      </c>
      <c r="R29" s="252">
        <f t="shared" si="43"/>
        <v>316757.63568177784</v>
      </c>
      <c r="S29" s="253">
        <f t="shared" si="43"/>
        <v>316757.63568177784</v>
      </c>
      <c r="T29" s="252">
        <f t="shared" si="43"/>
        <v>316757.63568177784</v>
      </c>
      <c r="U29" s="253">
        <f t="shared" si="43"/>
        <v>316757.63568177784</v>
      </c>
      <c r="V29" s="252">
        <f t="shared" si="43"/>
        <v>316757.63568177784</v>
      </c>
      <c r="W29" s="253">
        <f t="shared" si="43"/>
        <v>316757.63568177784</v>
      </c>
      <c r="X29" s="252">
        <f t="shared" si="43"/>
        <v>316757.63568177784</v>
      </c>
      <c r="Y29" s="253">
        <f t="shared" si="43"/>
        <v>316757.63568177784</v>
      </c>
      <c r="Z29" s="252">
        <f t="shared" si="43"/>
        <v>316757.63568177784</v>
      </c>
      <c r="AA29" s="253">
        <f t="shared" si="43"/>
        <v>316757.63568177784</v>
      </c>
      <c r="AB29" s="252">
        <f t="shared" si="43"/>
        <v>316757.63568177784</v>
      </c>
      <c r="AC29" s="253">
        <f t="shared" si="43"/>
        <v>316757.63568177784</v>
      </c>
      <c r="AD29" s="252">
        <f t="shared" si="43"/>
        <v>316757.63568177784</v>
      </c>
      <c r="AE29" s="253">
        <f t="shared" si="43"/>
        <v>316757.63568177784</v>
      </c>
      <c r="AF29" s="252">
        <f t="shared" si="43"/>
        <v>316757.63568177784</v>
      </c>
      <c r="AG29" s="253">
        <f t="shared" si="43"/>
        <v>316757.63568177784</v>
      </c>
      <c r="AH29" s="252">
        <f t="shared" si="43"/>
        <v>316757.63568177784</v>
      </c>
    </row>
    <row r="35" spans="3:34" x14ac:dyDescent="0.35">
      <c r="C35" s="9"/>
      <c r="D35" s="9"/>
      <c r="E35" s="9"/>
    </row>
    <row r="36" spans="3:34" x14ac:dyDescent="0.35">
      <c r="C36" s="9"/>
      <c r="D36" s="9"/>
      <c r="E36" s="8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3:34" x14ac:dyDescent="0.35">
      <c r="C37" s="14"/>
      <c r="D37" s="14"/>
      <c r="E37" s="14"/>
    </row>
    <row r="38" spans="3:34" x14ac:dyDescent="0.35">
      <c r="C38" s="39"/>
      <c r="D38" s="39"/>
      <c r="E38" s="16"/>
    </row>
    <row r="39" spans="3:34" x14ac:dyDescent="0.35">
      <c r="C39" s="13"/>
      <c r="D39" s="13"/>
      <c r="E39" s="13"/>
    </row>
    <row r="40" spans="3:34" x14ac:dyDescent="0.35">
      <c r="C40" s="9"/>
      <c r="D40" s="9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3:34" x14ac:dyDescent="0.35">
      <c r="C41" s="9"/>
      <c r="D41" s="9"/>
      <c r="E41" s="9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3:34" x14ac:dyDescent="0.35">
      <c r="C42" s="9"/>
      <c r="D42" s="9"/>
      <c r="E42" s="52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3:34" x14ac:dyDescent="0.35">
      <c r="C43" s="9"/>
      <c r="D43" s="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AC43" s="4"/>
      <c r="AD43" s="4"/>
      <c r="AE43" s="4"/>
      <c r="AF43" s="4"/>
      <c r="AG43" s="4"/>
      <c r="AH43" s="4"/>
    </row>
    <row r="44" spans="3:34" x14ac:dyDescent="0.35">
      <c r="C44" s="9"/>
      <c r="D44" s="9"/>
      <c r="E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AC44" s="4"/>
      <c r="AD44" s="4"/>
      <c r="AE44" s="4"/>
      <c r="AF44" s="4"/>
      <c r="AG44" s="4"/>
      <c r="AH44" s="4"/>
    </row>
    <row r="45" spans="3:34" x14ac:dyDescent="0.35">
      <c r="C45" s="9"/>
      <c r="D45" s="9"/>
      <c r="E45" s="40"/>
      <c r="G45" s="40"/>
      <c r="H45" s="40"/>
      <c r="I45" s="40"/>
      <c r="J45" s="40"/>
      <c r="K45" s="40"/>
      <c r="L45" s="40"/>
      <c r="M45" s="9"/>
      <c r="N45" s="40"/>
      <c r="O45" s="40"/>
      <c r="P45" s="40"/>
      <c r="AC45" s="4"/>
      <c r="AD45" s="4"/>
      <c r="AE45" s="4"/>
      <c r="AF45" s="4"/>
      <c r="AG45" s="4"/>
      <c r="AH45" s="4"/>
    </row>
    <row r="46" spans="3:34" x14ac:dyDescent="0.35">
      <c r="C46" s="9"/>
      <c r="D46" s="9"/>
      <c r="E46" s="9"/>
      <c r="F46" s="40"/>
      <c r="G46" s="40"/>
      <c r="H46" s="40"/>
      <c r="I46" s="41"/>
      <c r="J46" s="41"/>
      <c r="K46" s="41"/>
      <c r="L46" s="41"/>
      <c r="M46" s="41"/>
      <c r="N46" s="41"/>
      <c r="O46" s="41"/>
      <c r="P46" s="4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6"/>
      <c r="AD46" s="6"/>
      <c r="AE46" s="6"/>
      <c r="AF46" s="6"/>
      <c r="AG46" s="6"/>
      <c r="AH46" s="6"/>
    </row>
    <row r="47" spans="3:34" x14ac:dyDescent="0.35">
      <c r="C47" s="45"/>
      <c r="D47" s="45"/>
      <c r="E47" s="40"/>
      <c r="G47" s="40"/>
      <c r="H47" s="40"/>
      <c r="I47" s="41"/>
      <c r="J47" s="41"/>
      <c r="K47" s="41"/>
      <c r="L47" s="41"/>
      <c r="M47" s="41"/>
      <c r="N47" s="41"/>
      <c r="O47" s="41"/>
      <c r="P47" s="4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1"/>
      <c r="AD47" s="1"/>
      <c r="AE47" s="1"/>
      <c r="AF47" s="1"/>
      <c r="AG47" s="1"/>
      <c r="AH47" s="1"/>
    </row>
    <row r="48" spans="3:34" x14ac:dyDescent="0.35">
      <c r="C48" s="9"/>
      <c r="D48" s="9"/>
      <c r="E48" s="54"/>
      <c r="G48" s="40"/>
      <c r="H48" s="40"/>
      <c r="I48" s="41"/>
      <c r="J48" s="41"/>
      <c r="K48" s="41"/>
      <c r="L48" s="41"/>
      <c r="M48" s="41"/>
      <c r="N48" s="41"/>
      <c r="O48" s="41"/>
      <c r="P48" s="41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1"/>
      <c r="AD48" s="1"/>
      <c r="AE48" s="1"/>
      <c r="AF48" s="1"/>
      <c r="AG48" s="1"/>
      <c r="AH48" s="1"/>
    </row>
    <row r="49" spans="3:34" x14ac:dyDescent="0.35">
      <c r="C49" s="9"/>
      <c r="D49" s="9"/>
      <c r="E49" s="53"/>
      <c r="G49" s="40"/>
      <c r="H49" s="40"/>
      <c r="I49" s="41"/>
      <c r="J49" s="41"/>
      <c r="K49" s="41"/>
      <c r="L49" s="41"/>
      <c r="M49" s="41"/>
      <c r="N49" s="41"/>
      <c r="O49" s="41"/>
      <c r="P49" s="41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1"/>
      <c r="AD49" s="1"/>
      <c r="AE49" s="1"/>
      <c r="AF49" s="1"/>
      <c r="AG49" s="1"/>
      <c r="AH49" s="1"/>
    </row>
    <row r="50" spans="3:34" x14ac:dyDescent="0.35">
      <c r="C50" s="9"/>
      <c r="D50" s="9"/>
      <c r="E50" s="40"/>
      <c r="G50" s="40"/>
      <c r="H50" s="40"/>
      <c r="I50" s="41"/>
      <c r="J50" s="41"/>
      <c r="K50" s="41"/>
      <c r="L50" s="41"/>
      <c r="M50" s="41"/>
      <c r="N50" s="41"/>
      <c r="O50" s="41"/>
      <c r="P50" s="41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6"/>
      <c r="AD50" s="6"/>
      <c r="AE50" s="6"/>
      <c r="AF50" s="6"/>
      <c r="AG50" s="6"/>
      <c r="AH50" s="6"/>
    </row>
    <row r="51" spans="3:34" x14ac:dyDescent="0.35">
      <c r="C51" s="9"/>
      <c r="D51" s="9"/>
      <c r="E51" s="40"/>
      <c r="G51" s="40"/>
      <c r="H51" s="40"/>
      <c r="I51" s="42"/>
      <c r="J51" s="42"/>
      <c r="K51" s="42"/>
      <c r="L51" s="42"/>
      <c r="M51" s="42"/>
      <c r="N51" s="42"/>
      <c r="O51" s="42"/>
      <c r="P51" s="42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6"/>
      <c r="AC51" s="7"/>
      <c r="AD51" s="7"/>
      <c r="AE51" s="7"/>
      <c r="AF51" s="7"/>
      <c r="AG51" s="7"/>
      <c r="AH51" s="7"/>
    </row>
    <row r="52" spans="3:34" x14ac:dyDescent="0.35">
      <c r="C52" s="8"/>
      <c r="D52" s="8"/>
      <c r="E52" s="40"/>
      <c r="G52" s="40"/>
      <c r="H52" s="40"/>
      <c r="I52" s="43"/>
      <c r="J52" s="43"/>
      <c r="K52" s="43"/>
      <c r="L52" s="43"/>
      <c r="M52" s="43"/>
      <c r="N52" s="43"/>
      <c r="O52" s="43"/>
      <c r="P52" s="43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3:34" x14ac:dyDescent="0.35">
      <c r="C53" s="51"/>
      <c r="D53" s="51"/>
      <c r="E53" s="40"/>
      <c r="G53" s="40"/>
      <c r="H53" s="40"/>
      <c r="I53" s="40"/>
      <c r="J53" s="40"/>
      <c r="K53" s="44"/>
      <c r="L53" s="44"/>
      <c r="M53" s="44"/>
      <c r="N53" s="44"/>
      <c r="O53" s="44"/>
      <c r="P53" s="44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3:34" x14ac:dyDescent="0.35">
      <c r="C54" s="9"/>
      <c r="D54" s="9"/>
      <c r="E54" s="9"/>
      <c r="F54" s="40"/>
      <c r="G54" s="40"/>
      <c r="H54" s="40"/>
      <c r="I54" s="44"/>
      <c r="J54" s="44"/>
      <c r="K54" s="44"/>
      <c r="L54" s="44"/>
      <c r="M54" s="44"/>
      <c r="N54" s="44"/>
      <c r="O54" s="44"/>
      <c r="P54" s="4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3:34" x14ac:dyDescent="0.35">
      <c r="C55" s="9"/>
      <c r="D55" s="9"/>
      <c r="E55" s="9"/>
      <c r="F55" s="40"/>
      <c r="G55" s="40"/>
      <c r="H55" s="40"/>
      <c r="I55" s="42"/>
      <c r="J55" s="42"/>
      <c r="K55" s="42"/>
      <c r="L55" s="42"/>
      <c r="M55" s="42"/>
      <c r="N55" s="42"/>
      <c r="O55" s="42"/>
      <c r="P55" s="42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6"/>
    </row>
    <row r="56" spans="3:34" x14ac:dyDescent="0.35">
      <c r="C56" s="45"/>
      <c r="D56" s="45"/>
      <c r="E56" s="38"/>
      <c r="F56" s="46"/>
      <c r="G56" s="46"/>
      <c r="H56" s="46"/>
      <c r="I56" s="47"/>
      <c r="J56" s="47"/>
      <c r="K56" s="47"/>
      <c r="L56" s="43"/>
      <c r="M56" s="43"/>
      <c r="N56" s="43"/>
      <c r="O56" s="43"/>
      <c r="P56" s="43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6"/>
      <c r="AD56" s="6"/>
      <c r="AE56" s="6"/>
      <c r="AF56" s="6"/>
      <c r="AG56" s="6"/>
      <c r="AH56" s="6"/>
    </row>
    <row r="57" spans="3:34" x14ac:dyDescent="0.35">
      <c r="C57" s="14"/>
      <c r="D57" s="14"/>
      <c r="E57" s="16"/>
      <c r="F57" s="40"/>
      <c r="G57" s="41"/>
      <c r="H57" s="41"/>
      <c r="I57" s="41"/>
      <c r="J57" s="41"/>
      <c r="K57" s="41"/>
      <c r="L57" s="55"/>
      <c r="M57" s="40"/>
      <c r="N57" s="40"/>
      <c r="O57" s="40"/>
      <c r="P57" s="40"/>
      <c r="R57" s="1"/>
    </row>
    <row r="58" spans="3:34" x14ac:dyDescent="0.35">
      <c r="C58" s="14"/>
      <c r="D58" s="14"/>
      <c r="E58" s="16"/>
      <c r="F58" s="40"/>
      <c r="G58" s="41"/>
      <c r="H58" s="41"/>
      <c r="I58" s="41"/>
      <c r="J58" s="41"/>
      <c r="K58" s="41"/>
      <c r="L58" s="55"/>
      <c r="M58" s="40"/>
      <c r="N58" s="40"/>
      <c r="O58" s="40"/>
      <c r="P58" s="40"/>
    </row>
    <row r="59" spans="3:34" x14ac:dyDescent="0.35">
      <c r="C59" s="14"/>
      <c r="D59" s="14"/>
      <c r="E59" s="16"/>
      <c r="F59" s="40"/>
      <c r="G59" s="41"/>
      <c r="H59" s="41"/>
      <c r="I59" s="41"/>
      <c r="J59" s="41"/>
      <c r="K59" s="41"/>
      <c r="L59" s="55"/>
      <c r="M59" s="40"/>
      <c r="N59" s="40"/>
      <c r="O59" s="40"/>
      <c r="P59" s="40"/>
    </row>
    <row r="60" spans="3:34" x14ac:dyDescent="0.35">
      <c r="C60" s="14"/>
      <c r="D60" s="14"/>
      <c r="E60" s="16"/>
      <c r="F60" s="40"/>
      <c r="G60" s="41"/>
      <c r="H60" s="41"/>
      <c r="I60" s="41"/>
      <c r="J60" s="41"/>
      <c r="K60" s="41"/>
      <c r="L60" s="55"/>
      <c r="M60" s="40"/>
      <c r="N60" s="40"/>
      <c r="O60" s="40"/>
      <c r="P60" s="40"/>
    </row>
    <row r="61" spans="3:34" x14ac:dyDescent="0.35">
      <c r="C61" s="14"/>
      <c r="D61" s="14"/>
      <c r="E61" s="16"/>
      <c r="F61" s="40"/>
      <c r="G61" s="48"/>
      <c r="H61" s="48"/>
      <c r="I61" s="48"/>
      <c r="J61" s="48"/>
      <c r="K61" s="48"/>
      <c r="L61" s="55"/>
      <c r="M61" s="42"/>
      <c r="N61" s="42"/>
      <c r="O61" s="42"/>
      <c r="P61" s="42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6"/>
    </row>
    <row r="62" spans="3:34" x14ac:dyDescent="0.35">
      <c r="C62" s="40"/>
      <c r="D62" s="40"/>
      <c r="E62" s="40"/>
      <c r="F62" s="40"/>
      <c r="G62" s="41"/>
      <c r="H62" s="41"/>
      <c r="I62" s="41"/>
      <c r="J62" s="41"/>
      <c r="K62" s="41"/>
      <c r="L62" s="55"/>
      <c r="M62" s="40"/>
      <c r="N62" s="40"/>
      <c r="O62" s="40"/>
      <c r="P62" s="40"/>
    </row>
    <row r="63" spans="3:34" x14ac:dyDescent="0.35">
      <c r="C63" s="40"/>
      <c r="D63" s="40"/>
      <c r="E63" s="40"/>
      <c r="F63" s="40"/>
      <c r="G63" s="41"/>
      <c r="H63" s="41"/>
      <c r="I63" s="41"/>
      <c r="J63" s="41"/>
      <c r="K63" s="41"/>
      <c r="L63" s="55"/>
      <c r="M63" s="40"/>
      <c r="N63" s="40"/>
      <c r="O63" s="40"/>
      <c r="P63" s="40"/>
    </row>
    <row r="64" spans="3:34" x14ac:dyDescent="0.35">
      <c r="C64" s="40"/>
      <c r="D64" s="40"/>
      <c r="E64" s="40"/>
      <c r="F64" s="40"/>
      <c r="G64" s="41"/>
      <c r="H64" s="41"/>
      <c r="I64" s="41"/>
      <c r="J64" s="41"/>
      <c r="K64" s="41"/>
      <c r="L64" s="55"/>
      <c r="M64" s="40"/>
      <c r="N64" s="40"/>
      <c r="O64" s="40"/>
      <c r="P64" s="40"/>
    </row>
    <row r="65" spans="3:16" x14ac:dyDescent="0.35">
      <c r="C65" s="40"/>
      <c r="D65" s="40"/>
      <c r="E65" s="40"/>
      <c r="F65" s="40"/>
      <c r="G65" s="41"/>
      <c r="H65" s="41"/>
      <c r="I65" s="41"/>
      <c r="J65" s="41"/>
      <c r="K65" s="41"/>
      <c r="L65" s="55"/>
      <c r="M65" s="40"/>
      <c r="N65" s="40"/>
      <c r="O65" s="40"/>
      <c r="P65" s="40"/>
    </row>
    <row r="66" spans="3:16" x14ac:dyDescent="0.35">
      <c r="C66" s="40"/>
      <c r="D66" s="40"/>
      <c r="E66" s="40"/>
      <c r="F66" s="40"/>
      <c r="G66" s="41"/>
      <c r="H66" s="41"/>
      <c r="I66" s="41"/>
      <c r="J66" s="41"/>
      <c r="K66" s="41"/>
      <c r="L66" s="55"/>
      <c r="M66" s="40"/>
      <c r="N66" s="40"/>
      <c r="O66" s="40"/>
      <c r="P66" s="40"/>
    </row>
    <row r="67" spans="3:16" x14ac:dyDescent="0.35">
      <c r="C67" s="40"/>
      <c r="D67" s="40"/>
      <c r="E67" s="40"/>
      <c r="F67" s="40"/>
      <c r="G67" s="41"/>
      <c r="H67" s="41"/>
      <c r="I67" s="41"/>
      <c r="J67" s="41"/>
      <c r="K67" s="41"/>
      <c r="L67" s="55"/>
      <c r="M67" s="40"/>
      <c r="N67" s="40"/>
      <c r="O67" s="40"/>
      <c r="P67" s="40"/>
    </row>
    <row r="68" spans="3:16" x14ac:dyDescent="0.35">
      <c r="C68" s="40"/>
      <c r="D68" s="40"/>
      <c r="E68" s="40"/>
      <c r="F68" s="40"/>
      <c r="G68" s="41"/>
      <c r="H68" s="41"/>
      <c r="I68" s="41"/>
      <c r="J68" s="41"/>
      <c r="K68" s="41"/>
      <c r="L68" s="55"/>
      <c r="M68" s="40"/>
      <c r="N68" s="40"/>
      <c r="O68" s="40"/>
      <c r="P68" s="40"/>
    </row>
    <row r="69" spans="3:16" x14ac:dyDescent="0.35">
      <c r="C69" s="49"/>
      <c r="D69" s="49"/>
      <c r="E69" s="49"/>
      <c r="F69" s="40"/>
      <c r="G69" s="41"/>
      <c r="H69" s="41"/>
      <c r="I69" s="41"/>
      <c r="J69" s="41"/>
      <c r="K69" s="41"/>
      <c r="L69" s="55"/>
      <c r="M69" s="40"/>
      <c r="N69" s="40"/>
      <c r="O69" s="40"/>
      <c r="P69" s="40"/>
    </row>
    <row r="70" spans="3:16" x14ac:dyDescent="0.35">
      <c r="C70" s="40"/>
      <c r="D70" s="40"/>
      <c r="E70" s="40"/>
      <c r="F70" s="40"/>
      <c r="G70" s="41"/>
      <c r="H70" s="41"/>
      <c r="I70" s="41"/>
      <c r="J70" s="41"/>
      <c r="K70" s="41"/>
      <c r="L70" s="55"/>
      <c r="M70" s="40"/>
      <c r="N70" s="40"/>
      <c r="O70" s="40"/>
      <c r="P70" s="40"/>
    </row>
    <row r="71" spans="3:16" x14ac:dyDescent="0.35">
      <c r="C71" s="49"/>
      <c r="D71" s="49"/>
      <c r="E71" s="49"/>
      <c r="F71" s="40"/>
      <c r="G71" s="41"/>
      <c r="H71" s="41"/>
      <c r="I71" s="41"/>
      <c r="J71" s="41"/>
      <c r="K71" s="41"/>
      <c r="L71" s="55"/>
      <c r="M71" s="40"/>
      <c r="N71" s="40"/>
      <c r="O71" s="40"/>
      <c r="P71" s="40"/>
    </row>
    <row r="72" spans="3:16" x14ac:dyDescent="0.35">
      <c r="C72" s="40"/>
      <c r="D72" s="40"/>
      <c r="E72" s="40"/>
      <c r="F72" s="40"/>
      <c r="G72" s="41"/>
      <c r="H72" s="41"/>
      <c r="I72" s="41"/>
      <c r="J72" s="41"/>
      <c r="K72" s="41"/>
      <c r="L72" s="55"/>
      <c r="M72" s="40"/>
      <c r="N72" s="40"/>
      <c r="O72" s="40"/>
      <c r="P72" s="40"/>
    </row>
    <row r="73" spans="3:16" x14ac:dyDescent="0.35">
      <c r="C73" s="40"/>
      <c r="D73" s="40"/>
      <c r="E73" s="40"/>
      <c r="F73" s="40"/>
      <c r="G73" s="41"/>
      <c r="H73" s="41"/>
      <c r="I73" s="41"/>
      <c r="J73" s="41"/>
      <c r="K73" s="41"/>
      <c r="L73" s="55"/>
      <c r="M73" s="40"/>
      <c r="N73" s="40"/>
      <c r="O73" s="40"/>
      <c r="P73" s="40"/>
    </row>
    <row r="74" spans="3:16" x14ac:dyDescent="0.35">
      <c r="C74" s="40"/>
      <c r="D74" s="40"/>
      <c r="E74" s="40"/>
      <c r="F74" s="40"/>
      <c r="G74" s="41"/>
      <c r="H74" s="41"/>
      <c r="I74" s="41"/>
      <c r="J74" s="41"/>
      <c r="K74" s="41"/>
      <c r="L74" s="55"/>
      <c r="M74" s="40"/>
      <c r="N74" s="40"/>
      <c r="O74" s="40"/>
      <c r="P74" s="40"/>
    </row>
    <row r="75" spans="3:16" x14ac:dyDescent="0.35">
      <c r="C75" s="40"/>
      <c r="D75" s="40"/>
      <c r="E75" s="40"/>
      <c r="F75" s="40"/>
      <c r="G75" s="41"/>
      <c r="H75" s="41"/>
      <c r="I75" s="41"/>
      <c r="J75" s="41"/>
      <c r="K75" s="41"/>
      <c r="L75" s="55"/>
      <c r="M75" s="40"/>
      <c r="N75" s="40"/>
      <c r="O75" s="40"/>
      <c r="P75" s="40"/>
    </row>
    <row r="76" spans="3:16" x14ac:dyDescent="0.35">
      <c r="C76" s="40"/>
      <c r="D76" s="40"/>
      <c r="E76" s="40"/>
      <c r="F76" s="40"/>
      <c r="G76" s="41"/>
      <c r="H76" s="41"/>
      <c r="I76" s="41"/>
      <c r="J76" s="41"/>
      <c r="K76" s="41"/>
      <c r="L76" s="55"/>
      <c r="M76" s="40"/>
      <c r="N76" s="40"/>
      <c r="O76" s="40"/>
      <c r="P76" s="40"/>
    </row>
    <row r="77" spans="3:16" x14ac:dyDescent="0.35">
      <c r="C77" s="40"/>
      <c r="D77" s="40"/>
      <c r="E77" s="40"/>
      <c r="F77" s="40"/>
      <c r="G77" s="41"/>
      <c r="H77" s="41"/>
      <c r="I77" s="41"/>
      <c r="J77" s="41"/>
      <c r="K77" s="41"/>
      <c r="L77" s="55"/>
      <c r="M77" s="40"/>
      <c r="N77" s="40"/>
      <c r="O77" s="40"/>
      <c r="P77" s="40"/>
    </row>
    <row r="78" spans="3:16" x14ac:dyDescent="0.35">
      <c r="C78" s="40"/>
      <c r="D78" s="40"/>
      <c r="E78" s="40"/>
      <c r="F78" s="40"/>
      <c r="G78" s="41"/>
      <c r="H78" s="41"/>
      <c r="I78" s="41"/>
      <c r="J78" s="41"/>
      <c r="K78" s="41"/>
      <c r="L78" s="55"/>
      <c r="M78" s="40"/>
      <c r="N78" s="40"/>
      <c r="O78" s="40"/>
      <c r="P78" s="40"/>
    </row>
    <row r="79" spans="3:16" x14ac:dyDescent="0.35">
      <c r="C79" s="40"/>
      <c r="D79" s="40"/>
      <c r="E79" s="40"/>
      <c r="F79" s="40"/>
      <c r="G79" s="41"/>
      <c r="H79" s="41"/>
      <c r="I79" s="41"/>
      <c r="J79" s="41"/>
      <c r="K79" s="41"/>
      <c r="L79" s="55"/>
      <c r="M79" s="40"/>
      <c r="N79" s="40"/>
      <c r="O79" s="40"/>
      <c r="P79" s="40"/>
    </row>
    <row r="80" spans="3:16" x14ac:dyDescent="0.35">
      <c r="C80" s="40"/>
      <c r="D80" s="40"/>
      <c r="E80" s="40"/>
      <c r="F80" s="40"/>
      <c r="G80" s="41"/>
      <c r="H80" s="41"/>
      <c r="I80" s="41"/>
      <c r="J80" s="41"/>
      <c r="K80" s="41"/>
      <c r="L80" s="55"/>
      <c r="M80" s="40"/>
      <c r="N80" s="40"/>
      <c r="O80" s="40"/>
      <c r="P80" s="40"/>
    </row>
    <row r="81" spans="3:16" ht="15" thickBot="1" x14ac:dyDescent="0.4">
      <c r="C81" s="40"/>
      <c r="D81" s="40"/>
      <c r="E81" s="40"/>
      <c r="F81" s="40"/>
      <c r="G81" s="40"/>
      <c r="H81" s="40"/>
      <c r="I81" s="40"/>
      <c r="J81" s="40"/>
      <c r="K81" s="40"/>
      <c r="L81" s="55"/>
      <c r="M81" s="40"/>
      <c r="N81" s="40"/>
      <c r="O81" s="40"/>
      <c r="P81" s="40"/>
    </row>
    <row r="82" spans="3:16" ht="15" thickBot="1" x14ac:dyDescent="0.4">
      <c r="C82" s="40"/>
      <c r="D82" s="40"/>
      <c r="E82" s="40"/>
      <c r="F82" s="40"/>
      <c r="G82" s="40"/>
      <c r="H82" s="40"/>
      <c r="I82" s="41"/>
      <c r="J82" s="41"/>
      <c r="K82" s="40"/>
      <c r="L82" s="55"/>
      <c r="M82" s="58"/>
      <c r="N82" s="40"/>
      <c r="O82" s="40"/>
      <c r="P82" s="40"/>
    </row>
    <row r="83" spans="3:16" x14ac:dyDescent="0.35"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</sheetData>
  <mergeCells count="12">
    <mergeCell ref="A6:A7"/>
    <mergeCell ref="B6:B7"/>
    <mergeCell ref="A8:A9"/>
    <mergeCell ref="B8:B9"/>
    <mergeCell ref="B10:B11"/>
    <mergeCell ref="A12:A13"/>
    <mergeCell ref="A10:A11"/>
    <mergeCell ref="B12:B13"/>
    <mergeCell ref="A14:A15"/>
    <mergeCell ref="A16:A17"/>
    <mergeCell ref="B14:B15"/>
    <mergeCell ref="B16:B17"/>
  </mergeCells>
  <phoneticPr fontId="1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BE217-E1D6-4C4D-B649-6F79429AB387}">
  <sheetPr>
    <tabColor theme="9" tint="0.39997558519241921"/>
  </sheetPr>
  <dimension ref="A1:Z27"/>
  <sheetViews>
    <sheetView workbookViewId="0">
      <selection activeCell="I27" sqref="I27"/>
    </sheetView>
  </sheetViews>
  <sheetFormatPr defaultRowHeight="14.5" x14ac:dyDescent="0.35"/>
  <cols>
    <col min="1" max="1" width="47.453125" customWidth="1"/>
    <col min="2" max="2" width="12.453125" customWidth="1"/>
    <col min="3" max="26" width="10.54296875" customWidth="1"/>
  </cols>
  <sheetData>
    <row r="1" spans="1:26" ht="18.5" x14ac:dyDescent="0.45">
      <c r="A1" s="5" t="s">
        <v>90</v>
      </c>
    </row>
    <row r="2" spans="1:26" x14ac:dyDescent="0.35">
      <c r="A2" s="3"/>
      <c r="B2">
        <v>2024</v>
      </c>
      <c r="C2">
        <f>B2+1</f>
        <v>2025</v>
      </c>
      <c r="D2">
        <f t="shared" ref="D2:Z2" si="0">C2+1</f>
        <v>2026</v>
      </c>
      <c r="E2">
        <f t="shared" si="0"/>
        <v>2027</v>
      </c>
      <c r="F2">
        <f t="shared" si="0"/>
        <v>2028</v>
      </c>
      <c r="G2">
        <f t="shared" si="0"/>
        <v>2029</v>
      </c>
      <c r="H2">
        <f t="shared" si="0"/>
        <v>2030</v>
      </c>
      <c r="I2">
        <f t="shared" si="0"/>
        <v>2031</v>
      </c>
      <c r="J2">
        <f t="shared" si="0"/>
        <v>2032</v>
      </c>
      <c r="K2">
        <f t="shared" si="0"/>
        <v>2033</v>
      </c>
      <c r="L2">
        <f t="shared" si="0"/>
        <v>2034</v>
      </c>
      <c r="M2">
        <f t="shared" si="0"/>
        <v>2035</v>
      </c>
      <c r="N2">
        <f t="shared" si="0"/>
        <v>2036</v>
      </c>
      <c r="O2">
        <f t="shared" si="0"/>
        <v>2037</v>
      </c>
      <c r="P2">
        <f t="shared" si="0"/>
        <v>2038</v>
      </c>
      <c r="Q2">
        <f t="shared" si="0"/>
        <v>2039</v>
      </c>
      <c r="R2">
        <f t="shared" si="0"/>
        <v>2040</v>
      </c>
      <c r="S2">
        <f t="shared" si="0"/>
        <v>2041</v>
      </c>
      <c r="T2">
        <f t="shared" si="0"/>
        <v>2042</v>
      </c>
      <c r="U2">
        <f t="shared" si="0"/>
        <v>2043</v>
      </c>
      <c r="V2">
        <f t="shared" si="0"/>
        <v>2044</v>
      </c>
      <c r="W2">
        <f t="shared" si="0"/>
        <v>2045</v>
      </c>
      <c r="X2">
        <f t="shared" si="0"/>
        <v>2046</v>
      </c>
      <c r="Y2">
        <f t="shared" si="0"/>
        <v>2047</v>
      </c>
      <c r="Z2">
        <f t="shared" si="0"/>
        <v>2048</v>
      </c>
    </row>
    <row r="3" spans="1:26" x14ac:dyDescent="0.35">
      <c r="A3" s="3" t="s">
        <v>86</v>
      </c>
      <c r="H3" s="20">
        <f>'Travel Delay Savings'!G40</f>
        <v>0</v>
      </c>
    </row>
    <row r="4" spans="1:26" x14ac:dyDescent="0.35">
      <c r="A4" t="s">
        <v>81</v>
      </c>
      <c r="B4" s="20">
        <f>'Travel Delay Savings'!E40*(1-'Travel Delay Savings'!E44)</f>
        <v>0</v>
      </c>
      <c r="C4" s="20">
        <f>B4*'Travel Delay Savings'!$E$42</f>
        <v>0</v>
      </c>
      <c r="D4" s="20">
        <f>C4*'Travel Delay Savings'!$E$42</f>
        <v>0</v>
      </c>
      <c r="E4" s="20">
        <f>D4*'Travel Delay Savings'!$E$42</f>
        <v>0</v>
      </c>
      <c r="F4" s="20">
        <f>E4*'Travel Delay Savings'!$E$42</f>
        <v>0</v>
      </c>
      <c r="G4" s="20">
        <f>F4*'Travel Delay Savings'!$E$42</f>
        <v>0</v>
      </c>
      <c r="H4" s="20">
        <f>G4*'Travel Delay Savings'!$E$42</f>
        <v>0</v>
      </c>
      <c r="I4" s="20">
        <f>H4*'Travel Delay Savings'!$E$42</f>
        <v>0</v>
      </c>
      <c r="J4" s="20">
        <f>I4*'Travel Delay Savings'!$E$42</f>
        <v>0</v>
      </c>
      <c r="K4" s="20">
        <f>J4*'Travel Delay Savings'!$E$42</f>
        <v>0</v>
      </c>
      <c r="L4" s="20">
        <f>K4*'Travel Delay Savings'!$E$42</f>
        <v>0</v>
      </c>
      <c r="M4" s="20">
        <f>L4*'Travel Delay Savings'!$E$42</f>
        <v>0</v>
      </c>
      <c r="N4" s="20">
        <f>M4*'Travel Delay Savings'!$E$42</f>
        <v>0</v>
      </c>
      <c r="O4" s="20">
        <f>N4*'Travel Delay Savings'!$E$42</f>
        <v>0</v>
      </c>
      <c r="P4" s="20">
        <f>O4*'Travel Delay Savings'!$E$42</f>
        <v>0</v>
      </c>
      <c r="Q4" s="20">
        <f>P4*'Travel Delay Savings'!$E$42</f>
        <v>0</v>
      </c>
      <c r="R4" s="20">
        <f>Q4*'Travel Delay Savings'!$E$42</f>
        <v>0</v>
      </c>
      <c r="S4" s="20">
        <f>R4*'Travel Delay Savings'!$E$42</f>
        <v>0</v>
      </c>
      <c r="T4" s="20">
        <f>S4*'Travel Delay Savings'!$E$42</f>
        <v>0</v>
      </c>
      <c r="U4" s="20">
        <f>T4*'Travel Delay Savings'!$E$42</f>
        <v>0</v>
      </c>
      <c r="V4" s="20">
        <f>U4*'Travel Delay Savings'!$E$42</f>
        <v>0</v>
      </c>
      <c r="W4" s="20">
        <f>V4*'Travel Delay Savings'!$E$42</f>
        <v>0</v>
      </c>
      <c r="X4" s="20">
        <f>W4*'Travel Delay Savings'!$E$42</f>
        <v>0</v>
      </c>
      <c r="Y4" s="20">
        <f>X4*'Travel Delay Savings'!$E$42</f>
        <v>0</v>
      </c>
      <c r="Z4" s="20">
        <f>Y4*'Travel Delay Savings'!$E$42</f>
        <v>0</v>
      </c>
    </row>
    <row r="5" spans="1:26" x14ac:dyDescent="0.35">
      <c r="A5" t="s">
        <v>83</v>
      </c>
      <c r="B5" s="20">
        <f>B$4*'Travel Delay Savings'!$M$82</f>
        <v>0</v>
      </c>
      <c r="C5" s="20">
        <f>C$4*'Travel Delay Savings'!$M$82</f>
        <v>0</v>
      </c>
      <c r="D5" s="20">
        <f>D$4*'Travel Delay Savings'!$M$82</f>
        <v>0</v>
      </c>
      <c r="E5" s="20">
        <f>E$4*'Travel Delay Savings'!$M$82</f>
        <v>0</v>
      </c>
      <c r="F5" s="20">
        <f>F$4*'Travel Delay Savings'!$M$82</f>
        <v>0</v>
      </c>
      <c r="G5" s="20">
        <f>G$4*'Travel Delay Savings'!$M$82</f>
        <v>0</v>
      </c>
      <c r="H5" s="20">
        <f>H$4*'Travel Delay Savings'!$M$82</f>
        <v>0</v>
      </c>
      <c r="I5" s="20">
        <f>I$4*'Travel Delay Savings'!$M$82</f>
        <v>0</v>
      </c>
      <c r="J5" s="20">
        <f>J$4*'Travel Delay Savings'!$M$82</f>
        <v>0</v>
      </c>
      <c r="K5" s="20">
        <f>K$4*'Travel Delay Savings'!$M$82</f>
        <v>0</v>
      </c>
      <c r="L5" s="20">
        <f>L$4*'Travel Delay Savings'!$M$82</f>
        <v>0</v>
      </c>
      <c r="M5" s="20">
        <f>M$4*'Travel Delay Savings'!$M$82</f>
        <v>0</v>
      </c>
      <c r="N5" s="20">
        <f>N$4*'Travel Delay Savings'!$M$82</f>
        <v>0</v>
      </c>
      <c r="O5" s="20">
        <f>O$4*'Travel Delay Savings'!$M$82</f>
        <v>0</v>
      </c>
      <c r="P5" s="20">
        <f>P$4*'Travel Delay Savings'!$M$82</f>
        <v>0</v>
      </c>
      <c r="Q5" s="20">
        <f>Q$4*'Travel Delay Savings'!$M$82</f>
        <v>0</v>
      </c>
      <c r="R5" s="20">
        <f>R$4*'Travel Delay Savings'!$M$82</f>
        <v>0</v>
      </c>
      <c r="S5" s="20">
        <f>S$4*'Travel Delay Savings'!$M$82</f>
        <v>0</v>
      </c>
      <c r="T5" s="20">
        <f>T$4*'Travel Delay Savings'!$M$82</f>
        <v>0</v>
      </c>
      <c r="U5" s="20">
        <f>U$4*'Travel Delay Savings'!$M$82</f>
        <v>0</v>
      </c>
      <c r="V5" s="20">
        <f>V$4*'Travel Delay Savings'!$M$82</f>
        <v>0</v>
      </c>
      <c r="W5" s="20">
        <f>W$4*'Travel Delay Savings'!$M$82</f>
        <v>0</v>
      </c>
      <c r="X5" s="20">
        <f>X$4*'Travel Delay Savings'!$M$82</f>
        <v>0</v>
      </c>
      <c r="Y5" s="20">
        <f>Y$4*'Travel Delay Savings'!$M$82</f>
        <v>0</v>
      </c>
      <c r="Z5" s="20">
        <f>Z$4*'Travel Delay Savings'!$M$82</f>
        <v>0</v>
      </c>
    </row>
    <row r="6" spans="1:26" x14ac:dyDescent="0.35">
      <c r="A6" t="s">
        <v>84</v>
      </c>
      <c r="B6" s="20">
        <f>B4-B5</f>
        <v>0</v>
      </c>
      <c r="C6" s="20">
        <f>C4-C5</f>
        <v>0</v>
      </c>
      <c r="D6" s="20">
        <f t="shared" ref="D6:Z6" si="1">D4-D5</f>
        <v>0</v>
      </c>
      <c r="E6" s="20">
        <f t="shared" si="1"/>
        <v>0</v>
      </c>
      <c r="F6" s="20">
        <f t="shared" si="1"/>
        <v>0</v>
      </c>
      <c r="G6" s="20">
        <f t="shared" si="1"/>
        <v>0</v>
      </c>
      <c r="H6" s="20">
        <f t="shared" si="1"/>
        <v>0</v>
      </c>
      <c r="I6" s="20">
        <f t="shared" si="1"/>
        <v>0</v>
      </c>
      <c r="J6" s="20">
        <f t="shared" si="1"/>
        <v>0</v>
      </c>
      <c r="K6" s="20">
        <f t="shared" si="1"/>
        <v>0</v>
      </c>
      <c r="L6" s="20">
        <f t="shared" si="1"/>
        <v>0</v>
      </c>
      <c r="M6" s="20">
        <f t="shared" si="1"/>
        <v>0</v>
      </c>
      <c r="N6" s="20">
        <f t="shared" si="1"/>
        <v>0</v>
      </c>
      <c r="O6" s="20">
        <f t="shared" si="1"/>
        <v>0</v>
      </c>
      <c r="P6" s="20">
        <f t="shared" si="1"/>
        <v>0</v>
      </c>
      <c r="Q6" s="20">
        <f t="shared" si="1"/>
        <v>0</v>
      </c>
      <c r="R6" s="20">
        <f t="shared" si="1"/>
        <v>0</v>
      </c>
      <c r="S6" s="20">
        <f t="shared" si="1"/>
        <v>0</v>
      </c>
      <c r="T6" s="20">
        <f t="shared" si="1"/>
        <v>0</v>
      </c>
      <c r="U6" s="20">
        <f t="shared" si="1"/>
        <v>0</v>
      </c>
      <c r="V6" s="20">
        <f t="shared" si="1"/>
        <v>0</v>
      </c>
      <c r="W6" s="20">
        <f t="shared" si="1"/>
        <v>0</v>
      </c>
      <c r="X6" s="20">
        <f t="shared" si="1"/>
        <v>0</v>
      </c>
      <c r="Y6" s="20">
        <f t="shared" si="1"/>
        <v>0</v>
      </c>
      <c r="Z6" s="20">
        <f t="shared" si="1"/>
        <v>0</v>
      </c>
    </row>
    <row r="7" spans="1:26" x14ac:dyDescent="0.35">
      <c r="A7" t="s">
        <v>88</v>
      </c>
      <c r="B7">
        <f>'Travel Delay Savings'!$E$49</f>
        <v>0</v>
      </c>
      <c r="C7">
        <f>'Travel Delay Savings'!$E$49</f>
        <v>0</v>
      </c>
      <c r="D7">
        <f>'Travel Delay Savings'!$E$49</f>
        <v>0</v>
      </c>
      <c r="E7">
        <f>'Travel Delay Savings'!$E$49</f>
        <v>0</v>
      </c>
      <c r="F7">
        <f>'Travel Delay Savings'!$E$49</f>
        <v>0</v>
      </c>
      <c r="G7">
        <f>'Travel Delay Savings'!$E$49</f>
        <v>0</v>
      </c>
      <c r="H7">
        <f>'Travel Delay Savings'!$E$49</f>
        <v>0</v>
      </c>
      <c r="I7">
        <f>'Travel Delay Savings'!$E$49</f>
        <v>0</v>
      </c>
      <c r="J7">
        <f>'Travel Delay Savings'!$E$49</f>
        <v>0</v>
      </c>
      <c r="K7">
        <f>'Travel Delay Savings'!$E$49</f>
        <v>0</v>
      </c>
      <c r="L7">
        <f>'Travel Delay Savings'!$E$49</f>
        <v>0</v>
      </c>
      <c r="M7">
        <f>'Travel Delay Savings'!$E$49</f>
        <v>0</v>
      </c>
      <c r="N7">
        <f>'Travel Delay Savings'!$E$49</f>
        <v>0</v>
      </c>
      <c r="O7">
        <f>'Travel Delay Savings'!$E$49</f>
        <v>0</v>
      </c>
      <c r="P7">
        <f>'Travel Delay Savings'!$E$49</f>
        <v>0</v>
      </c>
      <c r="Q7">
        <f>'Travel Delay Savings'!$E$49</f>
        <v>0</v>
      </c>
      <c r="R7">
        <f>'Travel Delay Savings'!$E$49</f>
        <v>0</v>
      </c>
      <c r="S7">
        <f>'Travel Delay Savings'!$E$49</f>
        <v>0</v>
      </c>
      <c r="T7">
        <f>'Travel Delay Savings'!$E$49</f>
        <v>0</v>
      </c>
      <c r="U7">
        <f>'Travel Delay Savings'!$E$49</f>
        <v>0</v>
      </c>
      <c r="V7">
        <f>'Travel Delay Savings'!$E$49</f>
        <v>0</v>
      </c>
      <c r="W7">
        <f>'Travel Delay Savings'!$E$49</f>
        <v>0</v>
      </c>
      <c r="X7">
        <f>'Travel Delay Savings'!$E$49</f>
        <v>0</v>
      </c>
      <c r="Y7">
        <f>'Travel Delay Savings'!$E$49</f>
        <v>0</v>
      </c>
      <c r="Z7">
        <f>'Travel Delay Savings'!$E$49</f>
        <v>0</v>
      </c>
    </row>
    <row r="8" spans="1:26" x14ac:dyDescent="0.35">
      <c r="A8" t="s">
        <v>89</v>
      </c>
      <c r="B8" s="19">
        <f>B6*'Travel Delay Savings'!$M$82*B7/60</f>
        <v>0</v>
      </c>
      <c r="C8" s="19">
        <f>C6*'Travel Delay Savings'!$M$82*C7/60</f>
        <v>0</v>
      </c>
      <c r="D8" s="19">
        <f>D6*'Travel Delay Savings'!$M$82*D7/60</f>
        <v>0</v>
      </c>
      <c r="E8" s="19">
        <f>E6*'Travel Delay Savings'!$M$82*E7/60</f>
        <v>0</v>
      </c>
      <c r="F8" s="19">
        <f>F6*'Travel Delay Savings'!$M$82*F7/60</f>
        <v>0</v>
      </c>
      <c r="G8" s="19">
        <f>G6*'Travel Delay Savings'!$M$82*G7/60</f>
        <v>0</v>
      </c>
      <c r="H8" s="19">
        <f>H6*'Travel Delay Savings'!$M$82*H7/60</f>
        <v>0</v>
      </c>
      <c r="I8" s="19">
        <f>I6*'Travel Delay Savings'!$M$82*I7/60</f>
        <v>0</v>
      </c>
      <c r="J8" s="19">
        <f>J6*'Travel Delay Savings'!$M$82*J7/60</f>
        <v>0</v>
      </c>
      <c r="K8" s="19">
        <f>K6*'Travel Delay Savings'!$M$82*K7/60</f>
        <v>0</v>
      </c>
      <c r="L8" s="19">
        <f>L6*'Travel Delay Savings'!$M$82*L7/60</f>
        <v>0</v>
      </c>
      <c r="M8" s="19">
        <f>M6*'Travel Delay Savings'!$M$82*M7/60</f>
        <v>0</v>
      </c>
      <c r="N8" s="19">
        <f>N6*'Travel Delay Savings'!$M$82*N7/60</f>
        <v>0</v>
      </c>
      <c r="O8" s="19">
        <f>O6*'Travel Delay Savings'!$M$82*O7/60</f>
        <v>0</v>
      </c>
      <c r="P8" s="19">
        <f>P6*'Travel Delay Savings'!$M$82*P7/60</f>
        <v>0</v>
      </c>
      <c r="Q8" s="19">
        <f>Q6*'Travel Delay Savings'!$M$82*Q7/60</f>
        <v>0</v>
      </c>
      <c r="R8" s="19">
        <f>R6*'Travel Delay Savings'!$M$82*R7/60</f>
        <v>0</v>
      </c>
      <c r="S8" s="19">
        <f>S6*'Travel Delay Savings'!$M$82*S7/60</f>
        <v>0</v>
      </c>
      <c r="T8" s="19">
        <f>T6*'Travel Delay Savings'!$M$82*T7/60</f>
        <v>0</v>
      </c>
      <c r="U8" s="19">
        <f>U6*'Travel Delay Savings'!$M$82*U7/60</f>
        <v>0</v>
      </c>
      <c r="V8" s="19">
        <f>V6*'Travel Delay Savings'!$M$82*V7/60</f>
        <v>0</v>
      </c>
      <c r="W8" s="19">
        <f>W6*'Travel Delay Savings'!$M$82*W7/60</f>
        <v>0</v>
      </c>
      <c r="X8" s="19">
        <f>X6*'Travel Delay Savings'!$M$82*X7/60</f>
        <v>0</v>
      </c>
      <c r="Y8" s="19">
        <f>Y6*'Travel Delay Savings'!$M$82*Y7/60</f>
        <v>0</v>
      </c>
      <c r="Z8" s="19">
        <f>Z6*'Travel Delay Savings'!$M$82*Z7/60</f>
        <v>0</v>
      </c>
    </row>
    <row r="9" spans="1:26" x14ac:dyDescent="0.35">
      <c r="A9" t="s">
        <v>85</v>
      </c>
      <c r="B9" s="56">
        <f>B8*' Look Up Data'!H52</f>
        <v>0</v>
      </c>
      <c r="C9" s="56">
        <f>C8*' Look Up Data'!I52</f>
        <v>0</v>
      </c>
      <c r="D9" s="56">
        <f>D8*' Look Up Data'!J52</f>
        <v>0</v>
      </c>
      <c r="E9" s="56">
        <f>E8*' Look Up Data'!K52</f>
        <v>0</v>
      </c>
      <c r="F9" s="56">
        <f>F8*' Look Up Data'!L52</f>
        <v>0</v>
      </c>
      <c r="G9" s="56">
        <f>G8*' Look Up Data'!M52</f>
        <v>0</v>
      </c>
      <c r="H9" s="56">
        <f>H8*' Look Up Data'!N52</f>
        <v>0</v>
      </c>
      <c r="I9" s="56">
        <f>I8*' Look Up Data'!O52</f>
        <v>0</v>
      </c>
      <c r="J9" s="56">
        <f>J8*' Look Up Data'!P52</f>
        <v>0</v>
      </c>
      <c r="K9" s="56">
        <f>K8*' Look Up Data'!Q52</f>
        <v>0</v>
      </c>
      <c r="L9" s="56">
        <f>L8*' Look Up Data'!R52</f>
        <v>0</v>
      </c>
      <c r="M9" s="56">
        <f>M8*' Look Up Data'!S52</f>
        <v>0</v>
      </c>
      <c r="N9" s="56">
        <f>N8*' Look Up Data'!T52</f>
        <v>0</v>
      </c>
      <c r="O9" s="56">
        <f>O8*' Look Up Data'!U52</f>
        <v>0</v>
      </c>
      <c r="P9" s="56">
        <f>P8*' Look Up Data'!V52</f>
        <v>0</v>
      </c>
      <c r="Q9" s="56">
        <f>Q8*' Look Up Data'!W52</f>
        <v>0</v>
      </c>
      <c r="R9" s="56">
        <f>R8*' Look Up Data'!X52</f>
        <v>0</v>
      </c>
      <c r="S9" s="56">
        <f>S8*' Look Up Data'!Y52</f>
        <v>0</v>
      </c>
      <c r="T9" s="56">
        <f>T8*' Look Up Data'!Z52</f>
        <v>0</v>
      </c>
      <c r="U9" s="56">
        <f>U8*' Look Up Data'!AA52</f>
        <v>0</v>
      </c>
      <c r="V9" s="56">
        <f>V8*' Look Up Data'!AB52</f>
        <v>0</v>
      </c>
      <c r="W9" s="56">
        <f>W8*' Look Up Data'!AC52</f>
        <v>0</v>
      </c>
      <c r="X9" s="56">
        <f>X8*' Look Up Data'!AD52</f>
        <v>0</v>
      </c>
      <c r="Y9" s="56">
        <f>Y8*' Look Up Data'!AE52</f>
        <v>0</v>
      </c>
      <c r="Z9" s="56">
        <f>Z8*' Look Up Data'!AF52</f>
        <v>0</v>
      </c>
    </row>
    <row r="10" spans="1:26" x14ac:dyDescent="0.35">
      <c r="A10" t="s">
        <v>98</v>
      </c>
      <c r="B10" s="56">
        <f>B9*' Look Up Data'!$B$5</f>
        <v>0</v>
      </c>
      <c r="C10" s="56">
        <f>C9*' Look Up Data'!$B$5</f>
        <v>0</v>
      </c>
      <c r="D10" s="56">
        <f>D9*' Look Up Data'!$B$5</f>
        <v>0</v>
      </c>
      <c r="E10" s="56">
        <f>E9*' Look Up Data'!$B$5</f>
        <v>0</v>
      </c>
      <c r="F10" s="56">
        <f>F9*' Look Up Data'!$B$5</f>
        <v>0</v>
      </c>
      <c r="G10" s="56">
        <f>G9*' Look Up Data'!$B$5</f>
        <v>0</v>
      </c>
      <c r="H10" s="56">
        <f>H9*' Look Up Data'!$B$5</f>
        <v>0</v>
      </c>
      <c r="I10" s="56">
        <f>I9*' Look Up Data'!$B$5</f>
        <v>0</v>
      </c>
      <c r="J10" s="56">
        <f>J9*' Look Up Data'!$B$5</f>
        <v>0</v>
      </c>
      <c r="K10" s="56">
        <f>K9*' Look Up Data'!$B$5</f>
        <v>0</v>
      </c>
      <c r="L10" s="56">
        <f>L9*' Look Up Data'!$B$5</f>
        <v>0</v>
      </c>
      <c r="M10" s="56">
        <f>M9*' Look Up Data'!$B$5</f>
        <v>0</v>
      </c>
      <c r="N10" s="56">
        <f>N9*' Look Up Data'!$B$5</f>
        <v>0</v>
      </c>
      <c r="O10" s="56">
        <f>O9*' Look Up Data'!$B$5</f>
        <v>0</v>
      </c>
      <c r="P10" s="56">
        <f>P9*' Look Up Data'!$B$5</f>
        <v>0</v>
      </c>
      <c r="Q10" s="56">
        <f>Q9*' Look Up Data'!$B$5</f>
        <v>0</v>
      </c>
      <c r="R10" s="56">
        <f>R9*' Look Up Data'!$B$5</f>
        <v>0</v>
      </c>
      <c r="S10" s="56">
        <f>S9*' Look Up Data'!$B$5</f>
        <v>0</v>
      </c>
      <c r="T10" s="56">
        <f>T9*' Look Up Data'!$B$5</f>
        <v>0</v>
      </c>
      <c r="U10" s="56">
        <f>U9*' Look Up Data'!$B$5</f>
        <v>0</v>
      </c>
      <c r="V10" s="56">
        <f>V9*' Look Up Data'!$B$5</f>
        <v>0</v>
      </c>
      <c r="W10" s="56">
        <f>W9*' Look Up Data'!$B$5</f>
        <v>0</v>
      </c>
      <c r="X10" s="56">
        <f>X9*' Look Up Data'!$B$5</f>
        <v>0</v>
      </c>
      <c r="Y10" s="56">
        <f>Y9*' Look Up Data'!$B$5</f>
        <v>0</v>
      </c>
      <c r="Z10" s="56">
        <f>Z9*' Look Up Data'!$B$5</f>
        <v>0</v>
      </c>
    </row>
    <row r="13" spans="1:26" x14ac:dyDescent="0.35">
      <c r="A13" s="3" t="s">
        <v>28</v>
      </c>
    </row>
    <row r="14" spans="1:26" x14ac:dyDescent="0.35">
      <c r="A14" t="s">
        <v>82</v>
      </c>
      <c r="B14" s="20">
        <f>'Travel Delay Savings'!E40*0.07</f>
        <v>0</v>
      </c>
      <c r="C14" s="20">
        <f>B14*'Travel Delay Savings'!$E$42</f>
        <v>0</v>
      </c>
      <c r="D14" s="20">
        <f>C14*'Travel Delay Savings'!$E$42</f>
        <v>0</v>
      </c>
      <c r="E14" s="20">
        <f>D14*'Travel Delay Savings'!$E$42</f>
        <v>0</v>
      </c>
      <c r="F14" s="20">
        <f>E14*'Travel Delay Savings'!$E$42</f>
        <v>0</v>
      </c>
      <c r="G14" s="20">
        <f>F14*'Travel Delay Savings'!$E$42</f>
        <v>0</v>
      </c>
      <c r="H14" s="20">
        <f>G14*'Travel Delay Savings'!$E$42</f>
        <v>0</v>
      </c>
      <c r="I14" s="20">
        <f>H14*'Travel Delay Savings'!$E$42</f>
        <v>0</v>
      </c>
      <c r="J14" s="20">
        <f>I14*'Travel Delay Savings'!$E$42</f>
        <v>0</v>
      </c>
      <c r="K14" s="20">
        <f>J14*'Travel Delay Savings'!$E$42</f>
        <v>0</v>
      </c>
      <c r="L14" s="20">
        <f>K14*'Travel Delay Savings'!$E$42</f>
        <v>0</v>
      </c>
      <c r="M14" s="20">
        <f>L14*'Travel Delay Savings'!$E$42</f>
        <v>0</v>
      </c>
      <c r="N14" s="20">
        <f>M14*'Travel Delay Savings'!$E$42</f>
        <v>0</v>
      </c>
      <c r="O14" s="20">
        <f>N14*'Travel Delay Savings'!$E$42</f>
        <v>0</v>
      </c>
      <c r="P14" s="20">
        <f>O14*'Travel Delay Savings'!$E$42</f>
        <v>0</v>
      </c>
      <c r="Q14" s="20">
        <f>P14*'Travel Delay Savings'!$E$42</f>
        <v>0</v>
      </c>
      <c r="R14" s="20">
        <f>Q14*'Travel Delay Savings'!$E$42</f>
        <v>0</v>
      </c>
      <c r="S14" s="20">
        <f>R14*'Travel Delay Savings'!$E$42</f>
        <v>0</v>
      </c>
      <c r="T14" s="20">
        <f>S14*'Travel Delay Savings'!$E$42</f>
        <v>0</v>
      </c>
      <c r="U14" s="20">
        <f>T14*'Travel Delay Savings'!$E$42</f>
        <v>0</v>
      </c>
      <c r="V14" s="20">
        <f>U14*'Travel Delay Savings'!$E$42</f>
        <v>0</v>
      </c>
      <c r="W14" s="20">
        <f>V14*'Travel Delay Savings'!$E$42</f>
        <v>0</v>
      </c>
      <c r="X14" s="20">
        <f>W14*'Travel Delay Savings'!$E$42</f>
        <v>0</v>
      </c>
      <c r="Y14" s="20">
        <f>X14*'Travel Delay Savings'!$E$42</f>
        <v>0</v>
      </c>
      <c r="Z14" s="20">
        <f>Y14*'Travel Delay Savings'!$E$42</f>
        <v>0</v>
      </c>
    </row>
    <row r="15" spans="1:26" x14ac:dyDescent="0.35">
      <c r="A15" t="s">
        <v>93</v>
      </c>
      <c r="B15" s="20">
        <f>B$14*'Travel Delay Savings'!$M$82</f>
        <v>0</v>
      </c>
      <c r="C15" s="20">
        <f>C$14*'Travel Delay Savings'!$M$82</f>
        <v>0</v>
      </c>
      <c r="D15" s="20">
        <f>D$14*'Travel Delay Savings'!$M$82</f>
        <v>0</v>
      </c>
      <c r="E15" s="20">
        <f>E$14*'Travel Delay Savings'!$M$82</f>
        <v>0</v>
      </c>
      <c r="F15" s="20">
        <f>F$14*'Travel Delay Savings'!$M$82</f>
        <v>0</v>
      </c>
      <c r="G15" s="20">
        <f>G$14*'Travel Delay Savings'!$M$82</f>
        <v>0</v>
      </c>
      <c r="H15" s="20">
        <f>H$14*'Travel Delay Savings'!$M$82</f>
        <v>0</v>
      </c>
      <c r="I15" s="20">
        <f>I$14*'Travel Delay Savings'!$M$82</f>
        <v>0</v>
      </c>
      <c r="J15" s="20">
        <f>J$14*'Travel Delay Savings'!$M$82</f>
        <v>0</v>
      </c>
      <c r="K15" s="20">
        <f>K$14*'Travel Delay Savings'!$M$82</f>
        <v>0</v>
      </c>
      <c r="L15" s="20">
        <f>L$14*'Travel Delay Savings'!$M$82</f>
        <v>0</v>
      </c>
      <c r="M15" s="20">
        <f>M$14*'Travel Delay Savings'!$M$82</f>
        <v>0</v>
      </c>
      <c r="N15" s="20">
        <f>N$14*'Travel Delay Savings'!$M$82</f>
        <v>0</v>
      </c>
      <c r="O15" s="20">
        <f>O$14*'Travel Delay Savings'!$M$82</f>
        <v>0</v>
      </c>
      <c r="P15" s="20">
        <f>P$14*'Travel Delay Savings'!$M$82</f>
        <v>0</v>
      </c>
      <c r="Q15" s="20">
        <f>Q$14*'Travel Delay Savings'!$M$82</f>
        <v>0</v>
      </c>
      <c r="R15" s="20">
        <f>R$14*'Travel Delay Savings'!$M$82</f>
        <v>0</v>
      </c>
      <c r="S15" s="20">
        <f>S$14*'Travel Delay Savings'!$M$82</f>
        <v>0</v>
      </c>
      <c r="T15" s="20">
        <f>T$14*'Travel Delay Savings'!$M$82</f>
        <v>0</v>
      </c>
      <c r="U15" s="20">
        <f>U$14*'Travel Delay Savings'!$M$82</f>
        <v>0</v>
      </c>
      <c r="V15" s="20">
        <f>V$14*'Travel Delay Savings'!$M$82</f>
        <v>0</v>
      </c>
      <c r="W15" s="20">
        <f>W$14*'Travel Delay Savings'!$M$82</f>
        <v>0</v>
      </c>
      <c r="X15" s="20">
        <f>X$14*'Travel Delay Savings'!$M$82</f>
        <v>0</v>
      </c>
      <c r="Y15" s="20">
        <f>Y$14*'Travel Delay Savings'!$M$82</f>
        <v>0</v>
      </c>
      <c r="Z15" s="20">
        <f>Z$14*'Travel Delay Savings'!$M$82</f>
        <v>0</v>
      </c>
    </row>
    <row r="16" spans="1:26" x14ac:dyDescent="0.35">
      <c r="A16" t="s">
        <v>94</v>
      </c>
      <c r="B16" s="20">
        <f>B14-B15</f>
        <v>0</v>
      </c>
      <c r="C16" s="20">
        <f t="shared" ref="C16" si="2">C14-C15</f>
        <v>0</v>
      </c>
      <c r="D16" s="20">
        <f t="shared" ref="D16" si="3">D14-D15</f>
        <v>0</v>
      </c>
      <c r="E16" s="20">
        <f t="shared" ref="E16" si="4">E14-E15</f>
        <v>0</v>
      </c>
      <c r="F16" s="20">
        <f t="shared" ref="F16" si="5">F14-F15</f>
        <v>0</v>
      </c>
      <c r="G16" s="20">
        <f t="shared" ref="G16" si="6">G14-G15</f>
        <v>0</v>
      </c>
      <c r="H16" s="20">
        <f t="shared" ref="H16" si="7">H14-H15</f>
        <v>0</v>
      </c>
      <c r="I16" s="20">
        <f t="shared" ref="I16" si="8">I14-I15</f>
        <v>0</v>
      </c>
      <c r="J16" s="20">
        <f t="shared" ref="J16" si="9">J14-J15</f>
        <v>0</v>
      </c>
      <c r="K16" s="20">
        <f t="shared" ref="K16" si="10">K14-K15</f>
        <v>0</v>
      </c>
      <c r="L16" s="20">
        <f t="shared" ref="L16" si="11">L14-L15</f>
        <v>0</v>
      </c>
      <c r="M16" s="20">
        <f t="shared" ref="M16" si="12">M14-M15</f>
        <v>0</v>
      </c>
      <c r="N16" s="20">
        <f t="shared" ref="N16" si="13">N14-N15</f>
        <v>0</v>
      </c>
      <c r="O16" s="20">
        <f t="shared" ref="O16" si="14">O14-O15</f>
        <v>0</v>
      </c>
      <c r="P16" s="20">
        <f t="shared" ref="P16" si="15">P14-P15</f>
        <v>0</v>
      </c>
      <c r="Q16" s="20">
        <f t="shared" ref="Q16" si="16">Q14-Q15</f>
        <v>0</v>
      </c>
      <c r="R16" s="20">
        <f t="shared" ref="R16" si="17">R14-R15</f>
        <v>0</v>
      </c>
      <c r="S16" s="20">
        <f t="shared" ref="S16" si="18">S14-S15</f>
        <v>0</v>
      </c>
      <c r="T16" s="20">
        <f t="shared" ref="T16" si="19">T14-T15</f>
        <v>0</v>
      </c>
      <c r="U16" s="20">
        <f t="shared" ref="U16" si="20">U14-U15</f>
        <v>0</v>
      </c>
      <c r="V16" s="20">
        <f t="shared" ref="V16" si="21">V14-V15</f>
        <v>0</v>
      </c>
      <c r="W16" s="20">
        <f t="shared" ref="W16" si="22">W14-W15</f>
        <v>0</v>
      </c>
      <c r="X16" s="20">
        <f t="shared" ref="X16" si="23">X14-X15</f>
        <v>0</v>
      </c>
      <c r="Y16" s="20">
        <f t="shared" ref="Y16" si="24">Y14-Y15</f>
        <v>0</v>
      </c>
      <c r="Z16" s="20">
        <f t="shared" ref="Z16" si="25">Z14-Z15</f>
        <v>0</v>
      </c>
    </row>
    <row r="17" spans="1:26" x14ac:dyDescent="0.35">
      <c r="A17" t="s">
        <v>88</v>
      </c>
      <c r="B17">
        <f>'Travel Delay Savings'!$E$49</f>
        <v>0</v>
      </c>
      <c r="C17">
        <f>'Travel Delay Savings'!$E$49</f>
        <v>0</v>
      </c>
      <c r="D17">
        <f>'Travel Delay Savings'!$E$49</f>
        <v>0</v>
      </c>
      <c r="E17">
        <f>'Travel Delay Savings'!$E$49</f>
        <v>0</v>
      </c>
      <c r="F17">
        <f>'Travel Delay Savings'!$E$49</f>
        <v>0</v>
      </c>
      <c r="G17">
        <f>'Travel Delay Savings'!$E$49</f>
        <v>0</v>
      </c>
      <c r="H17">
        <f>'Travel Delay Savings'!$E$49</f>
        <v>0</v>
      </c>
      <c r="I17">
        <f>'Travel Delay Savings'!$E$49</f>
        <v>0</v>
      </c>
      <c r="J17">
        <f>'Travel Delay Savings'!$E$49</f>
        <v>0</v>
      </c>
      <c r="K17">
        <f>'Travel Delay Savings'!$E$49</f>
        <v>0</v>
      </c>
      <c r="L17">
        <f>'Travel Delay Savings'!$E$49</f>
        <v>0</v>
      </c>
      <c r="M17">
        <f>'Travel Delay Savings'!$E$49</f>
        <v>0</v>
      </c>
      <c r="N17">
        <f>'Travel Delay Savings'!$E$49</f>
        <v>0</v>
      </c>
      <c r="O17">
        <f>'Travel Delay Savings'!$E$49</f>
        <v>0</v>
      </c>
      <c r="P17">
        <f>'Travel Delay Savings'!$E$49</f>
        <v>0</v>
      </c>
      <c r="Q17">
        <f>'Travel Delay Savings'!$E$49</f>
        <v>0</v>
      </c>
      <c r="R17">
        <f>'Travel Delay Savings'!$E$49</f>
        <v>0</v>
      </c>
      <c r="S17">
        <f>'Travel Delay Savings'!$E$49</f>
        <v>0</v>
      </c>
      <c r="T17">
        <f>'Travel Delay Savings'!$E$49</f>
        <v>0</v>
      </c>
      <c r="U17">
        <f>'Travel Delay Savings'!$E$49</f>
        <v>0</v>
      </c>
      <c r="V17">
        <f>'Travel Delay Savings'!$E$49</f>
        <v>0</v>
      </c>
      <c r="W17">
        <f>'Travel Delay Savings'!$E$49</f>
        <v>0</v>
      </c>
      <c r="X17">
        <f>'Travel Delay Savings'!$E$49</f>
        <v>0</v>
      </c>
      <c r="Y17">
        <f>'Travel Delay Savings'!$E$49</f>
        <v>0</v>
      </c>
      <c r="Z17">
        <f>'Travel Delay Savings'!$E$49</f>
        <v>0</v>
      </c>
    </row>
    <row r="18" spans="1:26" x14ac:dyDescent="0.35">
      <c r="A18" t="s">
        <v>95</v>
      </c>
      <c r="B18" s="19">
        <f>B16*'Travel Delay Savings'!$M$82*B17/60</f>
        <v>0</v>
      </c>
      <c r="C18" s="19">
        <f>C16*'Travel Delay Savings'!$M$82*C17/60</f>
        <v>0</v>
      </c>
      <c r="D18" s="19">
        <f>D16*'Travel Delay Savings'!$M$82*D17/60</f>
        <v>0</v>
      </c>
      <c r="E18" s="19">
        <f>E16*'Travel Delay Savings'!$M$82*E17/60</f>
        <v>0</v>
      </c>
      <c r="F18" s="19">
        <f>F16*'Travel Delay Savings'!$M$82*F17/60</f>
        <v>0</v>
      </c>
      <c r="G18" s="19">
        <f>G16*'Travel Delay Savings'!$M$82*G17/60</f>
        <v>0</v>
      </c>
      <c r="H18" s="19">
        <f>H16*'Travel Delay Savings'!$M$82*H17/60</f>
        <v>0</v>
      </c>
      <c r="I18" s="19">
        <f>I16*'Travel Delay Savings'!$M$82*I17/60</f>
        <v>0</v>
      </c>
      <c r="J18" s="19">
        <f>J16*'Travel Delay Savings'!$M$82*J17/60</f>
        <v>0</v>
      </c>
      <c r="K18" s="19">
        <f>K16*'Travel Delay Savings'!$M$82*K17/60</f>
        <v>0</v>
      </c>
      <c r="L18" s="19">
        <f>L16*'Travel Delay Savings'!$M$82*L17/60</f>
        <v>0</v>
      </c>
      <c r="M18" s="19">
        <f>M16*'Travel Delay Savings'!$M$82*M17/60</f>
        <v>0</v>
      </c>
      <c r="N18" s="19">
        <f>N16*'Travel Delay Savings'!$M$82*N17/60</f>
        <v>0</v>
      </c>
      <c r="O18" s="19">
        <f>O16*'Travel Delay Savings'!$M$82*O17/60</f>
        <v>0</v>
      </c>
      <c r="P18" s="19">
        <f>P16*'Travel Delay Savings'!$M$82*P17/60</f>
        <v>0</v>
      </c>
      <c r="Q18" s="19">
        <f>Q16*'Travel Delay Savings'!$M$82*Q17/60</f>
        <v>0</v>
      </c>
      <c r="R18" s="19">
        <f>R16*'Travel Delay Savings'!$M$82*R17/60</f>
        <v>0</v>
      </c>
      <c r="S18" s="19">
        <f>S16*'Travel Delay Savings'!$M$82*S17/60</f>
        <v>0</v>
      </c>
      <c r="T18" s="19">
        <f>T16*'Travel Delay Savings'!$M$82*T17/60</f>
        <v>0</v>
      </c>
      <c r="U18" s="19">
        <f>U16*'Travel Delay Savings'!$M$82*U17/60</f>
        <v>0</v>
      </c>
      <c r="V18" s="19">
        <f>V16*'Travel Delay Savings'!$M$82*V17/60</f>
        <v>0</v>
      </c>
      <c r="W18" s="19">
        <f>W16*'Travel Delay Savings'!$M$82*W17/60</f>
        <v>0</v>
      </c>
      <c r="X18" s="19">
        <f>X16*'Travel Delay Savings'!$M$82*X17/60</f>
        <v>0</v>
      </c>
      <c r="Y18" s="19">
        <f>Y16*'Travel Delay Savings'!$M$82*Y17/60</f>
        <v>0</v>
      </c>
      <c r="Z18" s="19">
        <f>Z16*'Travel Delay Savings'!$M$82*Z17/60</f>
        <v>0</v>
      </c>
    </row>
    <row r="19" spans="1:26" x14ac:dyDescent="0.35">
      <c r="A19" t="s">
        <v>96</v>
      </c>
      <c r="B19" s="56">
        <f>B18*' Look Up Data'!H53</f>
        <v>0</v>
      </c>
      <c r="C19" s="56">
        <f>C18*' Look Up Data'!I53</f>
        <v>0</v>
      </c>
      <c r="D19" s="56">
        <f>D18*' Look Up Data'!J53</f>
        <v>0</v>
      </c>
      <c r="E19" s="56">
        <f>E18*' Look Up Data'!K53</f>
        <v>0</v>
      </c>
      <c r="F19" s="56">
        <f>F18*' Look Up Data'!L53</f>
        <v>0</v>
      </c>
      <c r="G19" s="56">
        <f>G18*' Look Up Data'!M53</f>
        <v>0</v>
      </c>
      <c r="H19" s="56">
        <f>H18*' Look Up Data'!N53</f>
        <v>0</v>
      </c>
      <c r="I19" s="56">
        <f>I18*' Look Up Data'!O53</f>
        <v>0</v>
      </c>
      <c r="J19" s="56">
        <f>J18*' Look Up Data'!P53</f>
        <v>0</v>
      </c>
      <c r="K19" s="56">
        <f>K18*' Look Up Data'!Q53</f>
        <v>0</v>
      </c>
      <c r="L19" s="56">
        <f>L18*' Look Up Data'!R53</f>
        <v>0</v>
      </c>
      <c r="M19" s="56">
        <f>M18*' Look Up Data'!S53</f>
        <v>0</v>
      </c>
      <c r="N19" s="56">
        <f>N18*' Look Up Data'!T53</f>
        <v>0</v>
      </c>
      <c r="O19" s="56">
        <f>O18*' Look Up Data'!U53</f>
        <v>0</v>
      </c>
      <c r="P19" s="56">
        <f>P18*' Look Up Data'!V53</f>
        <v>0</v>
      </c>
      <c r="Q19" s="56">
        <f>Q18*' Look Up Data'!W53</f>
        <v>0</v>
      </c>
      <c r="R19" s="56">
        <f>R18*' Look Up Data'!X53</f>
        <v>0</v>
      </c>
      <c r="S19" s="56">
        <f>S18*' Look Up Data'!Y53</f>
        <v>0</v>
      </c>
      <c r="T19" s="56">
        <f>T18*' Look Up Data'!Z53</f>
        <v>0</v>
      </c>
      <c r="U19" s="56">
        <f>U18*' Look Up Data'!AA53</f>
        <v>0</v>
      </c>
      <c r="V19" s="56">
        <f>V18*' Look Up Data'!AB53</f>
        <v>0</v>
      </c>
      <c r="W19" s="56">
        <f>W18*' Look Up Data'!AC53</f>
        <v>0</v>
      </c>
      <c r="X19" s="56">
        <f>X18*' Look Up Data'!AD53</f>
        <v>0</v>
      </c>
      <c r="Y19" s="56">
        <f>Y18*' Look Up Data'!AE53</f>
        <v>0</v>
      </c>
      <c r="Z19" s="56">
        <f>Z18*' Look Up Data'!AF53</f>
        <v>0</v>
      </c>
    </row>
    <row r="20" spans="1:26" x14ac:dyDescent="0.35">
      <c r="A20" t="s">
        <v>97</v>
      </c>
      <c r="B20" s="56">
        <f>B19*' Look Up Data'!$B$5</f>
        <v>0</v>
      </c>
      <c r="C20" s="56">
        <f>C19*' Look Up Data'!$B$5</f>
        <v>0</v>
      </c>
      <c r="D20" s="56">
        <f>D19*' Look Up Data'!$B$5</f>
        <v>0</v>
      </c>
      <c r="E20" s="56">
        <f>E19*' Look Up Data'!$B$5</f>
        <v>0</v>
      </c>
      <c r="F20" s="56">
        <f>F19*' Look Up Data'!$B$5</f>
        <v>0</v>
      </c>
      <c r="G20" s="56">
        <f>G19*' Look Up Data'!$B$5</f>
        <v>0</v>
      </c>
      <c r="H20" s="56">
        <f>H19*' Look Up Data'!$B$5</f>
        <v>0</v>
      </c>
      <c r="I20" s="56">
        <f>I19*' Look Up Data'!$B$5</f>
        <v>0</v>
      </c>
      <c r="J20" s="56">
        <f>J19*' Look Up Data'!$B$5</f>
        <v>0</v>
      </c>
      <c r="K20" s="56">
        <f>K19*' Look Up Data'!$B$5</f>
        <v>0</v>
      </c>
      <c r="L20" s="56">
        <f>L19*' Look Up Data'!$B$5</f>
        <v>0</v>
      </c>
      <c r="M20" s="56">
        <f>M19*' Look Up Data'!$B$5</f>
        <v>0</v>
      </c>
      <c r="N20" s="56">
        <f>N19*' Look Up Data'!$B$5</f>
        <v>0</v>
      </c>
      <c r="O20" s="56">
        <f>O19*' Look Up Data'!$B$5</f>
        <v>0</v>
      </c>
      <c r="P20" s="56">
        <f>P19*' Look Up Data'!$B$5</f>
        <v>0</v>
      </c>
      <c r="Q20" s="56">
        <f>Q19*' Look Up Data'!$B$5</f>
        <v>0</v>
      </c>
      <c r="R20" s="56">
        <f>R19*' Look Up Data'!$B$5</f>
        <v>0</v>
      </c>
      <c r="S20" s="56">
        <f>S19*' Look Up Data'!$B$5</f>
        <v>0</v>
      </c>
      <c r="T20" s="56">
        <f>T19*' Look Up Data'!$B$5</f>
        <v>0</v>
      </c>
      <c r="U20" s="56">
        <f>U19*' Look Up Data'!$B$5</f>
        <v>0</v>
      </c>
      <c r="V20" s="56">
        <f>V19*' Look Up Data'!$B$5</f>
        <v>0</v>
      </c>
      <c r="W20" s="56">
        <f>W19*' Look Up Data'!$B$5</f>
        <v>0</v>
      </c>
      <c r="X20" s="56">
        <f>X19*' Look Up Data'!$B$5</f>
        <v>0</v>
      </c>
      <c r="Y20" s="56">
        <f>Y19*' Look Up Data'!$B$5</f>
        <v>0</v>
      </c>
      <c r="Z20" s="56">
        <f>Z19*' Look Up Data'!$B$5</f>
        <v>0</v>
      </c>
    </row>
    <row r="22" spans="1:26" x14ac:dyDescent="0.35">
      <c r="A22" s="31" t="s">
        <v>87</v>
      </c>
      <c r="B22" s="56">
        <f>B10+B20</f>
        <v>0</v>
      </c>
      <c r="C22" s="56">
        <f t="shared" ref="C22:Z22" si="26">C10+C20</f>
        <v>0</v>
      </c>
      <c r="D22" s="56">
        <f t="shared" si="26"/>
        <v>0</v>
      </c>
      <c r="E22" s="56">
        <f t="shared" si="26"/>
        <v>0</v>
      </c>
      <c r="F22" s="56">
        <f t="shared" si="26"/>
        <v>0</v>
      </c>
      <c r="G22" s="56">
        <f t="shared" si="26"/>
        <v>0</v>
      </c>
      <c r="H22" s="56">
        <f t="shared" si="26"/>
        <v>0</v>
      </c>
      <c r="I22" s="56">
        <f t="shared" si="26"/>
        <v>0</v>
      </c>
      <c r="J22" s="56">
        <f t="shared" si="26"/>
        <v>0</v>
      </c>
      <c r="K22" s="56">
        <f t="shared" si="26"/>
        <v>0</v>
      </c>
      <c r="L22" s="56">
        <f t="shared" si="26"/>
        <v>0</v>
      </c>
      <c r="M22" s="56">
        <f t="shared" si="26"/>
        <v>0</v>
      </c>
      <c r="N22" s="56">
        <f t="shared" si="26"/>
        <v>0</v>
      </c>
      <c r="O22" s="56">
        <f t="shared" si="26"/>
        <v>0</v>
      </c>
      <c r="P22" s="56">
        <f t="shared" si="26"/>
        <v>0</v>
      </c>
      <c r="Q22" s="56">
        <f t="shared" si="26"/>
        <v>0</v>
      </c>
      <c r="R22" s="56">
        <f t="shared" si="26"/>
        <v>0</v>
      </c>
      <c r="S22" s="56">
        <f t="shared" si="26"/>
        <v>0</v>
      </c>
      <c r="T22" s="56">
        <f t="shared" si="26"/>
        <v>0</v>
      </c>
      <c r="U22" s="56">
        <f t="shared" si="26"/>
        <v>0</v>
      </c>
      <c r="V22" s="56">
        <f t="shared" si="26"/>
        <v>0</v>
      </c>
      <c r="W22" s="56">
        <f t="shared" si="26"/>
        <v>0</v>
      </c>
      <c r="X22" s="56">
        <f t="shared" si="26"/>
        <v>0</v>
      </c>
      <c r="Y22" s="56">
        <f t="shared" si="26"/>
        <v>0</v>
      </c>
      <c r="Z22" s="56">
        <f t="shared" si="26"/>
        <v>0</v>
      </c>
    </row>
    <row r="26" spans="1:26" x14ac:dyDescent="0.35">
      <c r="A26" t="s">
        <v>91</v>
      </c>
    </row>
    <row r="27" spans="1:26" x14ac:dyDescent="0.35">
      <c r="A27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703D-ED93-41EB-9D14-566556B86CAE}">
  <sheetPr>
    <tabColor theme="9" tint="0.39997558519241921"/>
  </sheetPr>
  <dimension ref="A1:Z27"/>
  <sheetViews>
    <sheetView workbookViewId="0">
      <selection activeCell="F61" sqref="F61"/>
    </sheetView>
  </sheetViews>
  <sheetFormatPr defaultRowHeight="14.5" x14ac:dyDescent="0.35"/>
  <cols>
    <col min="1" max="1" width="35.81640625" customWidth="1"/>
    <col min="2" max="2" width="11.453125" bestFit="1" customWidth="1"/>
  </cols>
  <sheetData>
    <row r="1" spans="1:26" ht="18.5" x14ac:dyDescent="0.45">
      <c r="A1" s="5" t="s">
        <v>133</v>
      </c>
    </row>
    <row r="2" spans="1:26" x14ac:dyDescent="0.35">
      <c r="B2">
        <v>2026</v>
      </c>
      <c r="C2">
        <f>B2+1</f>
        <v>2027</v>
      </c>
      <c r="D2">
        <f t="shared" ref="D2:Z2" si="0">C2+1</f>
        <v>2028</v>
      </c>
      <c r="E2">
        <f t="shared" si="0"/>
        <v>2029</v>
      </c>
      <c r="F2">
        <f t="shared" si="0"/>
        <v>2030</v>
      </c>
      <c r="G2">
        <f t="shared" si="0"/>
        <v>2031</v>
      </c>
      <c r="H2">
        <f t="shared" si="0"/>
        <v>2032</v>
      </c>
      <c r="I2">
        <f t="shared" si="0"/>
        <v>2033</v>
      </c>
      <c r="J2">
        <f t="shared" si="0"/>
        <v>2034</v>
      </c>
      <c r="K2">
        <f t="shared" si="0"/>
        <v>2035</v>
      </c>
      <c r="L2">
        <f t="shared" si="0"/>
        <v>2036</v>
      </c>
      <c r="M2">
        <f t="shared" si="0"/>
        <v>2037</v>
      </c>
      <c r="N2">
        <f t="shared" si="0"/>
        <v>2038</v>
      </c>
      <c r="O2">
        <f t="shared" si="0"/>
        <v>2039</v>
      </c>
      <c r="P2">
        <f t="shared" si="0"/>
        <v>2040</v>
      </c>
      <c r="Q2">
        <f t="shared" si="0"/>
        <v>2041</v>
      </c>
      <c r="R2">
        <f t="shared" si="0"/>
        <v>2042</v>
      </c>
      <c r="S2">
        <f t="shared" si="0"/>
        <v>2043</v>
      </c>
      <c r="T2">
        <f t="shared" si="0"/>
        <v>2044</v>
      </c>
      <c r="U2">
        <f t="shared" si="0"/>
        <v>2045</v>
      </c>
      <c r="V2">
        <f t="shared" si="0"/>
        <v>2046</v>
      </c>
      <c r="W2">
        <f t="shared" si="0"/>
        <v>2047</v>
      </c>
      <c r="X2">
        <f t="shared" si="0"/>
        <v>2048</v>
      </c>
      <c r="Y2">
        <f t="shared" si="0"/>
        <v>2049</v>
      </c>
      <c r="Z2">
        <f t="shared" si="0"/>
        <v>2050</v>
      </c>
    </row>
    <row r="3" spans="1:26" x14ac:dyDescent="0.35">
      <c r="A3" t="s">
        <v>109</v>
      </c>
      <c r="B3">
        <v>336</v>
      </c>
      <c r="C3">
        <v>336</v>
      </c>
      <c r="D3">
        <v>336</v>
      </c>
      <c r="E3">
        <v>336</v>
      </c>
      <c r="F3">
        <v>336</v>
      </c>
      <c r="G3">
        <v>336</v>
      </c>
      <c r="H3">
        <v>336</v>
      </c>
      <c r="I3">
        <v>336</v>
      </c>
      <c r="J3">
        <v>336</v>
      </c>
      <c r="K3">
        <v>336</v>
      </c>
      <c r="L3">
        <v>336</v>
      </c>
      <c r="M3">
        <v>336</v>
      </c>
      <c r="N3">
        <v>336</v>
      </c>
      <c r="O3">
        <v>336</v>
      </c>
      <c r="P3">
        <v>336</v>
      </c>
      <c r="Q3">
        <v>336</v>
      </c>
      <c r="R3">
        <v>336</v>
      </c>
      <c r="S3">
        <v>336</v>
      </c>
      <c r="T3">
        <v>336</v>
      </c>
      <c r="U3">
        <v>336</v>
      </c>
      <c r="V3">
        <v>336</v>
      </c>
      <c r="W3">
        <v>336</v>
      </c>
      <c r="X3">
        <v>336</v>
      </c>
      <c r="Y3">
        <v>336</v>
      </c>
      <c r="Z3">
        <v>336</v>
      </c>
    </row>
    <row r="4" spans="1:26" ht="29" x14ac:dyDescent="0.35">
      <c r="A4" s="33" t="s">
        <v>113</v>
      </c>
      <c r="B4" s="59">
        <v>0.01</v>
      </c>
      <c r="C4" s="59">
        <v>0.01</v>
      </c>
      <c r="D4" s="59">
        <v>0.01</v>
      </c>
      <c r="E4" s="59">
        <v>0.01</v>
      </c>
      <c r="F4" s="59">
        <v>0.01</v>
      </c>
      <c r="G4" s="59">
        <v>0.01</v>
      </c>
      <c r="H4" s="59">
        <v>0.01</v>
      </c>
      <c r="I4" s="59">
        <v>0.01</v>
      </c>
      <c r="J4" s="59">
        <v>0.01</v>
      </c>
      <c r="K4" s="59">
        <v>0.01</v>
      </c>
      <c r="L4" s="59">
        <v>0.01</v>
      </c>
      <c r="M4" s="59">
        <v>0.01</v>
      </c>
      <c r="N4" s="59">
        <v>0.01</v>
      </c>
      <c r="O4" s="59">
        <v>0.01</v>
      </c>
      <c r="P4" s="59">
        <v>0.01</v>
      </c>
      <c r="Q4" s="59">
        <v>0.01</v>
      </c>
      <c r="R4" s="59">
        <v>0.01</v>
      </c>
      <c r="S4" s="59">
        <v>0.01</v>
      </c>
      <c r="T4" s="59">
        <v>0.01</v>
      </c>
      <c r="U4" s="59">
        <v>0.01</v>
      </c>
      <c r="V4" s="59">
        <v>0.01</v>
      </c>
      <c r="W4" s="59">
        <v>0.01</v>
      </c>
      <c r="X4" s="59">
        <v>0.01</v>
      </c>
      <c r="Y4" s="59">
        <v>0.01</v>
      </c>
      <c r="Z4" s="59">
        <v>0.01</v>
      </c>
    </row>
    <row r="5" spans="1:26" x14ac:dyDescent="0.35">
      <c r="A5" t="s">
        <v>110</v>
      </c>
      <c r="B5" s="59">
        <v>2</v>
      </c>
      <c r="C5" s="59">
        <v>2</v>
      </c>
      <c r="D5" s="59">
        <v>2</v>
      </c>
      <c r="E5" s="59">
        <v>2</v>
      </c>
      <c r="F5" s="59">
        <v>2</v>
      </c>
      <c r="G5" s="59">
        <v>2</v>
      </c>
      <c r="H5" s="59">
        <v>2</v>
      </c>
      <c r="I5" s="59">
        <v>2</v>
      </c>
      <c r="J5" s="59">
        <v>2</v>
      </c>
      <c r="K5" s="59">
        <v>2</v>
      </c>
      <c r="L5" s="59">
        <v>2</v>
      </c>
      <c r="M5" s="59">
        <v>2</v>
      </c>
      <c r="N5" s="59">
        <v>2</v>
      </c>
      <c r="O5" s="59">
        <v>2</v>
      </c>
      <c r="P5" s="59">
        <v>2</v>
      </c>
      <c r="Q5" s="59">
        <v>2</v>
      </c>
      <c r="R5" s="59">
        <v>2</v>
      </c>
      <c r="S5" s="59">
        <v>2</v>
      </c>
      <c r="T5" s="59">
        <v>2</v>
      </c>
      <c r="U5" s="59">
        <v>2</v>
      </c>
      <c r="V5" s="59">
        <v>2</v>
      </c>
      <c r="W5" s="59">
        <v>2</v>
      </c>
      <c r="X5" s="59">
        <v>2</v>
      </c>
      <c r="Y5" s="59">
        <v>2</v>
      </c>
      <c r="Z5" s="59">
        <v>2</v>
      </c>
    </row>
    <row r="6" spans="1:26" x14ac:dyDescent="0.35">
      <c r="A6" t="s">
        <v>117</v>
      </c>
      <c r="B6">
        <v>0.11070000000000001</v>
      </c>
      <c r="C6">
        <v>0.11070000000000001</v>
      </c>
      <c r="D6">
        <v>0.11070000000000001</v>
      </c>
      <c r="E6">
        <v>0.11070000000000001</v>
      </c>
      <c r="F6">
        <v>0.11070000000000001</v>
      </c>
      <c r="G6">
        <v>0.11070000000000001</v>
      </c>
      <c r="H6">
        <v>0.11070000000000001</v>
      </c>
      <c r="I6">
        <v>0.11070000000000001</v>
      </c>
      <c r="J6">
        <v>0.11070000000000001</v>
      </c>
      <c r="K6">
        <v>0.11070000000000001</v>
      </c>
      <c r="L6">
        <v>0.11070000000000001</v>
      </c>
      <c r="M6">
        <v>0.11070000000000001</v>
      </c>
      <c r="N6">
        <v>0.11070000000000001</v>
      </c>
      <c r="O6">
        <v>0.11070000000000001</v>
      </c>
      <c r="P6">
        <v>0.11070000000000001</v>
      </c>
      <c r="Q6">
        <v>0.11070000000000001</v>
      </c>
      <c r="R6">
        <v>0.11070000000000001</v>
      </c>
      <c r="S6">
        <v>0.11070000000000001</v>
      </c>
      <c r="T6">
        <v>0.11070000000000001</v>
      </c>
      <c r="U6">
        <v>0.11070000000000001</v>
      </c>
      <c r="V6">
        <v>0.11070000000000001</v>
      </c>
      <c r="W6">
        <v>0.11070000000000001</v>
      </c>
      <c r="X6">
        <v>0.11070000000000001</v>
      </c>
      <c r="Y6">
        <v>0.11070000000000001</v>
      </c>
      <c r="Z6">
        <v>0.11070000000000001</v>
      </c>
    </row>
    <row r="7" spans="1:26" ht="29" x14ac:dyDescent="0.35">
      <c r="A7" s="33" t="s">
        <v>131</v>
      </c>
      <c r="B7" s="57">
        <v>0.06</v>
      </c>
      <c r="C7" s="57">
        <v>0.06</v>
      </c>
      <c r="D7" s="57">
        <v>0.06</v>
      </c>
      <c r="E7" s="57">
        <v>0.06</v>
      </c>
      <c r="F7" s="57">
        <v>0.06</v>
      </c>
      <c r="G7" s="57">
        <v>0.06</v>
      </c>
      <c r="H7" s="57">
        <v>0.06</v>
      </c>
      <c r="I7" s="57">
        <v>0.06</v>
      </c>
      <c r="J7" s="57">
        <v>0.06</v>
      </c>
      <c r="K7" s="57">
        <v>0.06</v>
      </c>
      <c r="L7" s="57">
        <v>0.06</v>
      </c>
      <c r="M7" s="57">
        <v>0.06</v>
      </c>
      <c r="N7" s="57">
        <v>0.06</v>
      </c>
      <c r="O7" s="57">
        <v>0.06</v>
      </c>
      <c r="P7" s="57">
        <v>0.06</v>
      </c>
      <c r="Q7" s="57">
        <v>0.06</v>
      </c>
      <c r="R7" s="57">
        <v>0.06</v>
      </c>
      <c r="S7" s="57">
        <v>0.06</v>
      </c>
      <c r="T7" s="57">
        <v>0.06</v>
      </c>
      <c r="U7" s="57">
        <v>0.06</v>
      </c>
      <c r="V7" s="57">
        <v>0.06</v>
      </c>
      <c r="W7" s="57">
        <v>0.06</v>
      </c>
      <c r="X7" s="57">
        <v>0.06</v>
      </c>
      <c r="Y7" s="57">
        <v>0.06</v>
      </c>
      <c r="Z7" s="57">
        <v>0.06</v>
      </c>
    </row>
    <row r="8" spans="1:26" x14ac:dyDescent="0.35">
      <c r="A8" s="33" t="s">
        <v>118</v>
      </c>
      <c r="B8" s="60">
        <f>B6*(1-B7)</f>
        <v>0.104058</v>
      </c>
      <c r="C8" s="60">
        <f t="shared" ref="C8:Z8" si="1">C6*(1-C7)</f>
        <v>0.104058</v>
      </c>
      <c r="D8" s="60">
        <f t="shared" si="1"/>
        <v>0.104058</v>
      </c>
      <c r="E8" s="60">
        <f t="shared" si="1"/>
        <v>0.104058</v>
      </c>
      <c r="F8" s="60">
        <f t="shared" si="1"/>
        <v>0.104058</v>
      </c>
      <c r="G8" s="60">
        <f t="shared" si="1"/>
        <v>0.104058</v>
      </c>
      <c r="H8" s="60">
        <f t="shared" si="1"/>
        <v>0.104058</v>
      </c>
      <c r="I8" s="60">
        <f t="shared" si="1"/>
        <v>0.104058</v>
      </c>
      <c r="J8" s="60">
        <f t="shared" si="1"/>
        <v>0.104058</v>
      </c>
      <c r="K8" s="60">
        <f t="shared" si="1"/>
        <v>0.104058</v>
      </c>
      <c r="L8" s="60">
        <f t="shared" si="1"/>
        <v>0.104058</v>
      </c>
      <c r="M8" s="60">
        <f t="shared" si="1"/>
        <v>0.104058</v>
      </c>
      <c r="N8" s="60">
        <f t="shared" si="1"/>
        <v>0.104058</v>
      </c>
      <c r="O8" s="60">
        <f t="shared" si="1"/>
        <v>0.104058</v>
      </c>
      <c r="P8" s="60">
        <f t="shared" si="1"/>
        <v>0.104058</v>
      </c>
      <c r="Q8" s="60">
        <f t="shared" si="1"/>
        <v>0.104058</v>
      </c>
      <c r="R8" s="60">
        <f t="shared" si="1"/>
        <v>0.104058</v>
      </c>
      <c r="S8" s="60">
        <f t="shared" si="1"/>
        <v>0.104058</v>
      </c>
      <c r="T8" s="60">
        <f t="shared" si="1"/>
        <v>0.104058</v>
      </c>
      <c r="U8" s="60">
        <f t="shared" si="1"/>
        <v>0.104058</v>
      </c>
      <c r="V8" s="60">
        <f t="shared" si="1"/>
        <v>0.104058</v>
      </c>
      <c r="W8" s="60">
        <f t="shared" si="1"/>
        <v>0.104058</v>
      </c>
      <c r="X8" s="60">
        <f t="shared" si="1"/>
        <v>0.104058</v>
      </c>
      <c r="Y8" s="60">
        <f t="shared" si="1"/>
        <v>0.104058</v>
      </c>
      <c r="Z8" s="60">
        <f t="shared" si="1"/>
        <v>0.104058</v>
      </c>
    </row>
    <row r="9" spans="1:26" ht="29" x14ac:dyDescent="0.35">
      <c r="A9" s="33" t="s">
        <v>112</v>
      </c>
      <c r="B9" s="61">
        <f>B6-B8</f>
        <v>6.642000000000009E-3</v>
      </c>
      <c r="C9" s="61">
        <f>C6-C8</f>
        <v>6.642000000000009E-3</v>
      </c>
      <c r="D9" s="61">
        <f t="shared" ref="D9:Z9" si="2">D6-D8</f>
        <v>6.642000000000009E-3</v>
      </c>
      <c r="E9" s="61">
        <f t="shared" si="2"/>
        <v>6.642000000000009E-3</v>
      </c>
      <c r="F9" s="61">
        <f t="shared" si="2"/>
        <v>6.642000000000009E-3</v>
      </c>
      <c r="G9" s="61">
        <f t="shared" si="2"/>
        <v>6.642000000000009E-3</v>
      </c>
      <c r="H9" s="61">
        <f t="shared" si="2"/>
        <v>6.642000000000009E-3</v>
      </c>
      <c r="I9" s="61">
        <f t="shared" si="2"/>
        <v>6.642000000000009E-3</v>
      </c>
      <c r="J9" s="61">
        <f t="shared" si="2"/>
        <v>6.642000000000009E-3</v>
      </c>
      <c r="K9" s="61">
        <f t="shared" si="2"/>
        <v>6.642000000000009E-3</v>
      </c>
      <c r="L9" s="61">
        <f t="shared" si="2"/>
        <v>6.642000000000009E-3</v>
      </c>
      <c r="M9" s="61">
        <f t="shared" si="2"/>
        <v>6.642000000000009E-3</v>
      </c>
      <c r="N9" s="61">
        <f t="shared" si="2"/>
        <v>6.642000000000009E-3</v>
      </c>
      <c r="O9" s="61">
        <f t="shared" si="2"/>
        <v>6.642000000000009E-3</v>
      </c>
      <c r="P9" s="61">
        <f t="shared" si="2"/>
        <v>6.642000000000009E-3</v>
      </c>
      <c r="Q9" s="61">
        <f t="shared" si="2"/>
        <v>6.642000000000009E-3</v>
      </c>
      <c r="R9" s="61">
        <f t="shared" si="2"/>
        <v>6.642000000000009E-3</v>
      </c>
      <c r="S9" s="61">
        <f t="shared" si="2"/>
        <v>6.642000000000009E-3</v>
      </c>
      <c r="T9" s="61">
        <f t="shared" si="2"/>
        <v>6.642000000000009E-3</v>
      </c>
      <c r="U9" s="61">
        <f t="shared" si="2"/>
        <v>6.642000000000009E-3</v>
      </c>
      <c r="V9" s="61">
        <f t="shared" si="2"/>
        <v>6.642000000000009E-3</v>
      </c>
      <c r="W9" s="61">
        <f t="shared" si="2"/>
        <v>6.642000000000009E-3</v>
      </c>
      <c r="X9" s="61">
        <f t="shared" si="2"/>
        <v>6.642000000000009E-3</v>
      </c>
      <c r="Y9" s="61">
        <f t="shared" si="2"/>
        <v>6.642000000000009E-3</v>
      </c>
      <c r="Z9" s="61">
        <f t="shared" si="2"/>
        <v>6.642000000000009E-3</v>
      </c>
    </row>
    <row r="10" spans="1:26" x14ac:dyDescent="0.35">
      <c r="A10" t="s">
        <v>111</v>
      </c>
      <c r="B10" s="27">
        <f>B3*B4*B9*' Look Up Data'!D49</f>
        <v>278964.00000000041</v>
      </c>
      <c r="C10" s="27">
        <f>C3*C4*C9*' Look Up Data'!E49</f>
        <v>278964.00000000041</v>
      </c>
      <c r="D10" s="27">
        <f>D3*D4*D9*' Look Up Data'!F49</f>
        <v>278964.00000000041</v>
      </c>
      <c r="E10" s="27">
        <f>E3*E4*E9*' Look Up Data'!G49</f>
        <v>278964.00000000041</v>
      </c>
      <c r="F10" s="27">
        <f>F3*F4*F9*' Look Up Data'!H49</f>
        <v>278964.00000000041</v>
      </c>
      <c r="G10" s="27">
        <f>G3*G4*G9*' Look Up Data'!I49</f>
        <v>278964.00000000041</v>
      </c>
      <c r="H10" s="27">
        <f>H3*H4*H9*' Look Up Data'!J49</f>
        <v>278964.00000000041</v>
      </c>
      <c r="I10" s="27">
        <f>I3*I4*I9*' Look Up Data'!K49</f>
        <v>278964.00000000041</v>
      </c>
      <c r="J10" s="27">
        <f>J3*J4*J9*' Look Up Data'!L49</f>
        <v>278964.00000000041</v>
      </c>
      <c r="K10" s="27">
        <f>K3*K4*K9*' Look Up Data'!M49</f>
        <v>278964.00000000041</v>
      </c>
      <c r="L10" s="27">
        <f>L3*L4*L9*' Look Up Data'!N49</f>
        <v>278964.00000000041</v>
      </c>
      <c r="M10" s="27">
        <f>M3*M4*M9*' Look Up Data'!O49</f>
        <v>278964.00000000041</v>
      </c>
      <c r="N10" s="27">
        <f>N3*N4*N9*' Look Up Data'!P49</f>
        <v>278964.00000000041</v>
      </c>
      <c r="O10" s="27">
        <f>O3*O4*O9*' Look Up Data'!Q49</f>
        <v>278964.00000000041</v>
      </c>
      <c r="P10" s="27">
        <f>P3*P4*P9*' Look Up Data'!R49</f>
        <v>278964.00000000041</v>
      </c>
      <c r="Q10" s="27">
        <f>Q3*Q4*Q9*' Look Up Data'!S49</f>
        <v>278964.00000000041</v>
      </c>
      <c r="R10" s="27">
        <f>R3*R4*R9*' Look Up Data'!T49</f>
        <v>278964.00000000041</v>
      </c>
      <c r="S10" s="27">
        <f>S3*S4*S9*' Look Up Data'!U49</f>
        <v>278964.00000000041</v>
      </c>
      <c r="T10" s="27">
        <f>T3*T4*T9*' Look Up Data'!V49</f>
        <v>278964.00000000041</v>
      </c>
      <c r="U10" s="27">
        <f>U3*U4*U9*' Look Up Data'!W49</f>
        <v>278964.00000000041</v>
      </c>
      <c r="V10" s="27">
        <f>V3*V4*V9*' Look Up Data'!X49</f>
        <v>278964.00000000041</v>
      </c>
      <c r="W10" s="27">
        <f>W3*W4*W9*' Look Up Data'!Y49</f>
        <v>278964.00000000041</v>
      </c>
      <c r="X10" s="27">
        <f>X3*X4*X9*' Look Up Data'!Z49</f>
        <v>278964.00000000041</v>
      </c>
      <c r="Y10" s="27">
        <f>Y3*Y4*Y9*' Look Up Data'!AA49</f>
        <v>278964.00000000041</v>
      </c>
      <c r="Z10" s="27">
        <f>Z3*Z4*Z9*' Look Up Data'!AB49</f>
        <v>278964.00000000041</v>
      </c>
    </row>
    <row r="13" spans="1:26" x14ac:dyDescent="0.35">
      <c r="A13" t="s">
        <v>119</v>
      </c>
    </row>
    <row r="27" spans="1:1" x14ac:dyDescent="0.35">
      <c r="A27" s="2" t="s">
        <v>116</v>
      </c>
    </row>
  </sheetData>
  <hyperlinks>
    <hyperlink ref="A27" r:id="rId1" xr:uid="{DA05C2AF-5F64-42DC-8522-CA9D126CF89F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868E0-443F-4E8D-A3AE-5C16C0B21695}">
  <sheetPr>
    <tabColor rgb="FF92D050"/>
  </sheetPr>
  <dimension ref="A1:BA53"/>
  <sheetViews>
    <sheetView zoomScale="98" zoomScaleNormal="98" workbookViewId="0">
      <selection activeCell="C15" sqref="C15"/>
    </sheetView>
  </sheetViews>
  <sheetFormatPr defaultColWidth="8.54296875" defaultRowHeight="14.5" x14ac:dyDescent="0.35"/>
  <cols>
    <col min="1" max="1" width="45.54296875" customWidth="1"/>
    <col min="2" max="4" width="13.54296875" customWidth="1"/>
    <col min="5" max="5" width="16" bestFit="1" customWidth="1"/>
    <col min="6" max="31" width="13.54296875" bestFit="1" customWidth="1"/>
    <col min="32" max="34" width="9.453125" bestFit="1" customWidth="1"/>
  </cols>
  <sheetData>
    <row r="1" spans="1:53" ht="19" thickBot="1" x14ac:dyDescent="0.5">
      <c r="A1" s="80" t="s">
        <v>26</v>
      </c>
      <c r="B1" s="86"/>
      <c r="C1" s="86"/>
      <c r="D1" s="86"/>
      <c r="E1" s="86"/>
      <c r="F1" s="86"/>
      <c r="G1" s="86"/>
      <c r="H1" s="86"/>
      <c r="I1" s="86"/>
      <c r="J1" s="86"/>
      <c r="K1" s="225"/>
      <c r="L1" s="86"/>
      <c r="M1" s="72"/>
      <c r="N1" s="72"/>
      <c r="O1" s="73"/>
    </row>
    <row r="2" spans="1:53" ht="18.5" x14ac:dyDescent="0.45">
      <c r="A2" s="78"/>
      <c r="E2" s="197"/>
      <c r="F2" s="197"/>
      <c r="G2" s="197"/>
      <c r="H2" s="197"/>
      <c r="I2" s="197"/>
      <c r="J2" s="68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</row>
    <row r="3" spans="1:53" x14ac:dyDescent="0.35">
      <c r="A3" s="271" t="s">
        <v>105</v>
      </c>
      <c r="B3" s="34">
        <v>2021</v>
      </c>
      <c r="C3" s="34">
        <v>2022</v>
      </c>
      <c r="D3">
        <v>2023</v>
      </c>
      <c r="E3" s="113">
        <v>2028</v>
      </c>
      <c r="F3" s="113">
        <f>E3+1</f>
        <v>2029</v>
      </c>
      <c r="G3" s="113">
        <f>F3+1</f>
        <v>2030</v>
      </c>
      <c r="H3" s="113">
        <f t="shared" ref="H3:O3" si="0">G3+1</f>
        <v>2031</v>
      </c>
      <c r="I3" s="113">
        <f t="shared" si="0"/>
        <v>2032</v>
      </c>
      <c r="J3">
        <f t="shared" si="0"/>
        <v>2033</v>
      </c>
      <c r="K3" s="113">
        <f t="shared" si="0"/>
        <v>2034</v>
      </c>
      <c r="L3" s="113">
        <f t="shared" si="0"/>
        <v>2035</v>
      </c>
      <c r="M3" s="113">
        <f t="shared" si="0"/>
        <v>2036</v>
      </c>
      <c r="N3" s="113">
        <f t="shared" si="0"/>
        <v>2037</v>
      </c>
      <c r="O3" s="113">
        <f t="shared" si="0"/>
        <v>2038</v>
      </c>
      <c r="P3" s="113">
        <f t="shared" ref="P3" si="1">O3+1</f>
        <v>2039</v>
      </c>
      <c r="Q3" s="113">
        <f t="shared" ref="Q3" si="2">P3+1</f>
        <v>2040</v>
      </c>
      <c r="R3" s="113">
        <f t="shared" ref="R3" si="3">Q3+1</f>
        <v>2041</v>
      </c>
      <c r="S3" s="113">
        <f t="shared" ref="S3" si="4">R3+1</f>
        <v>2042</v>
      </c>
      <c r="T3" s="113">
        <f t="shared" ref="T3" si="5">S3+1</f>
        <v>2043</v>
      </c>
      <c r="U3" s="113">
        <f t="shared" ref="U3" si="6">T3+1</f>
        <v>2044</v>
      </c>
      <c r="V3" s="113">
        <f t="shared" ref="V3" si="7">U3+1</f>
        <v>2045</v>
      </c>
      <c r="W3" s="113">
        <f t="shared" ref="W3" si="8">V3+1</f>
        <v>2046</v>
      </c>
      <c r="X3" s="113">
        <f t="shared" ref="X3" si="9">W3+1</f>
        <v>2047</v>
      </c>
      <c r="Y3" s="113">
        <f t="shared" ref="Y3" si="10">X3+1</f>
        <v>2048</v>
      </c>
      <c r="Z3" s="113">
        <f t="shared" ref="Z3" si="11">Y3+1</f>
        <v>2049</v>
      </c>
      <c r="AA3" s="113">
        <f t="shared" ref="AA3" si="12">Z3+1</f>
        <v>2050</v>
      </c>
      <c r="AB3" s="113">
        <f t="shared" ref="AB3" si="13">AA3+1</f>
        <v>2051</v>
      </c>
      <c r="AC3" s="113">
        <f t="shared" ref="AC3" si="14">AB3+1</f>
        <v>2052</v>
      </c>
      <c r="AD3" s="113">
        <f t="shared" ref="AD3" si="15">AC3+1</f>
        <v>2053</v>
      </c>
      <c r="AE3" s="113">
        <f t="shared" ref="AE3" si="16">AD3+1</f>
        <v>2054</v>
      </c>
      <c r="AF3" s="113">
        <f t="shared" ref="AF3" si="17">AE3+1</f>
        <v>2055</v>
      </c>
      <c r="AG3" s="113">
        <f t="shared" ref="AG3" si="18">AF3+1</f>
        <v>2056</v>
      </c>
      <c r="AH3" s="113">
        <f t="shared" ref="AH3" si="19">AG3+1</f>
        <v>2057</v>
      </c>
      <c r="AI3" s="113">
        <f t="shared" ref="AI3" si="20">AH3+1</f>
        <v>2058</v>
      </c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</row>
    <row r="4" spans="1:53" x14ac:dyDescent="0.35">
      <c r="A4" s="272" t="s">
        <v>99</v>
      </c>
      <c r="B4" s="34"/>
      <c r="C4" s="34"/>
      <c r="E4" s="222">
        <f>(E17*'Travel Delay Savings'!E$25/' Look Up Data'!$B$7)+(E22*'Travel Delay Savings'!E$26/2)+('Emissions Savings'!E27*'Travel Delay Savings'!E$26/2)</f>
        <v>6.1867942656055552E-2</v>
      </c>
      <c r="F4" s="222">
        <f>(F17*'Travel Delay Savings'!F$25/' Look Up Data'!$B$7)+(F22*'Travel Delay Savings'!F$26/2)+('Emissions Savings'!F27*'Travel Delay Savings'!F$26/2)</f>
        <v>5.4644939014421579E-2</v>
      </c>
      <c r="G4" s="222">
        <f>(G17*'Travel Delay Savings'!G$25/' Look Up Data'!$B$7)+(G22*'Travel Delay Savings'!G$26/2)+('Emissions Savings'!G27*'Travel Delay Savings'!G$26/2)</f>
        <v>4.8096301749053161E-2</v>
      </c>
      <c r="H4" s="222">
        <f>(H17*'Travel Delay Savings'!H$25/' Look Up Data'!$B$7)+(H22*'Travel Delay Savings'!H$26/2)+('Emissions Savings'!H27*'Travel Delay Savings'!H$26/2)</f>
        <v>4.233245170839102E-2</v>
      </c>
      <c r="I4" s="222">
        <f>(I17*'Travel Delay Savings'!I$25/' Look Up Data'!$B$7)+(I22*'Travel Delay Savings'!I$26/2)+('Emissions Savings'!I27*'Travel Delay Savings'!I$26/2)</f>
        <v>3.7259340167012663E-2</v>
      </c>
      <c r="J4" s="221">
        <f>(J17*'Travel Delay Savings'!J$25/' Look Up Data'!$B$7)+(J22*'Travel Delay Savings'!J$26/2)+('Emissions Savings'!J27*'Travel Delay Savings'!J$26/2)</f>
        <v>3.2794189177707996E-2</v>
      </c>
      <c r="K4" s="222">
        <f>(K17*'Travel Delay Savings'!K$25/' Look Up Data'!$B$7)+(K22*'Travel Delay Savings'!K$26/2)+('Emissions Savings'!K27*'Travel Delay Savings'!K$26/2)</f>
        <v>2.8864140883940063E-2</v>
      </c>
      <c r="L4" s="222">
        <f>(L17*'Travel Delay Savings'!L$25/' Look Up Data'!$B$7)+(L22*'Travel Delay Savings'!L$26/2)+('Emissions Savings'!L27*'Travel Delay Savings'!L$26/2)</f>
        <v>2.5405068698398252E-2</v>
      </c>
      <c r="M4" s="222">
        <f>(M17*'Travel Delay Savings'!M$25/' Look Up Data'!$B$7)+(M22*'Travel Delay Savings'!M$26/2)+('Emissions Savings'!M27*'Travel Delay Savings'!M$26/2)</f>
        <v>2.2360530949647749E-2</v>
      </c>
      <c r="N4" s="222">
        <f>(N17*'Travel Delay Savings'!N$25/' Look Up Data'!$B$7)+(N22*'Travel Delay Savings'!N$26/2)+('Emissions Savings'!N27*'Travel Delay Savings'!N$26/2)</f>
        <v>1.9680849923530364E-2</v>
      </c>
      <c r="O4" s="222">
        <f>(O17*'Travel Delay Savings'!O$25/' Look Up Data'!$B$7)+(O22*'Travel Delay Savings'!O$26/2)+('Emissions Savings'!O27*'Travel Delay Savings'!O$26/2)</f>
        <v>1.7322301272037859E-2</v>
      </c>
      <c r="P4" s="222">
        <f>(P17*'Travel Delay Savings'!P$25/' Look Up Data'!$B$7)+(P22*'Travel Delay Savings'!P$26/2)+('Emissions Savings'!P27*'Travel Delay Savings'!P$26/2)</f>
        <v>1.5246400563244531E-2</v>
      </c>
      <c r="Q4" s="222">
        <f>(Q17*'Travel Delay Savings'!Q$25/' Look Up Data'!$B$7)+(Q22*'Travel Delay Savings'!Q$26/2)+('Emissions Savings'!Q27*'Travel Delay Savings'!Q$26/2)</f>
        <v>1.3419275330936242E-2</v>
      </c>
      <c r="R4" s="222">
        <f>(R17*'Travel Delay Savings'!R$25/' Look Up Data'!$B$7)+(R22*'Travel Delay Savings'!R$26/2)+('Emissions Savings'!R27*'Travel Delay Savings'!R$26/2)</f>
        <v>1.1811112377671422E-2</v>
      </c>
      <c r="S4" s="222">
        <f>(S17*'Travel Delay Savings'!S$25/' Look Up Data'!$B$7)+(S22*'Travel Delay Savings'!S$26/2)+('Emissions Savings'!S27*'Travel Delay Savings'!S$26/2)</f>
        <v>1.0395671312919564E-2</v>
      </c>
      <c r="T4" s="222">
        <f>(T17*'Travel Delay Savings'!T$25/' Look Up Data'!$B$7)+(T22*'Travel Delay Savings'!T$26/2)+('Emissions Savings'!T27*'Travel Delay Savings'!T$26/2)</f>
        <v>9.1498563886803774E-3</v>
      </c>
      <c r="U4" s="222">
        <f>(U17*'Travel Delay Savings'!U$25/' Look Up Data'!$B$7)+(U22*'Travel Delay Savings'!U$26/2)+('Emissions Savings'!U27*'Travel Delay Savings'!U$26/2)</f>
        <v>8.0533396462265493E-3</v>
      </c>
      <c r="V4" s="222">
        <f>(V17*'Travel Delay Savings'!V$25/' Look Up Data'!$B$7)+(V22*'Travel Delay Savings'!V$26/2)+('Emissions Savings'!V27*'Travel Delay Savings'!V$26/2)</f>
        <v>7.0882292248565159E-3</v>
      </c>
      <c r="W4" s="222">
        <f>(W17*'Travel Delay Savings'!W$25/' Look Up Data'!$B$7)+(W22*'Travel Delay Savings'!W$26/2)+('Emissions Savings'!W27*'Travel Delay Savings'!W$26/2)</f>
        <v>6.238777420452115E-3</v>
      </c>
      <c r="X4" s="222">
        <f>(X17*'Travel Delay Savings'!X$25/' Look Up Data'!$B$7)+(X22*'Travel Delay Savings'!X$26/2)+('Emissions Savings'!X27*'Travel Delay Savings'!X$26/2)</f>
        <v>5.4911237302333474E-3</v>
      </c>
      <c r="Y4" s="222">
        <f>(Y17*'Travel Delay Savings'!Y$25/' Look Up Data'!$B$7)+(Y22*'Travel Delay Savings'!Y$26/2)+('Emissions Savings'!Y27*'Travel Delay Savings'!Y$26/2)</f>
        <v>4.8330686909722588E-3</v>
      </c>
      <c r="Z4" s="222">
        <f>(Z17*'Travel Delay Savings'!Z$25/' Look Up Data'!$B$7)+(Z22*'Travel Delay Savings'!Z$26/2)+('Emissions Savings'!Z27*'Travel Delay Savings'!Z$26/2)</f>
        <v>4.2538748203846564E-3</v>
      </c>
      <c r="AA4" s="222">
        <f>(AA17*'Travel Delay Savings'!AA$25/' Look Up Data'!$B$7)+(AA22*'Travel Delay Savings'!AA$26/2)+('Emissions Savings'!AA27*'Travel Delay Savings'!AA$26/2)</f>
        <v>3.7440914136609073E-3</v>
      </c>
      <c r="AB4" s="222">
        <f>(AB17*'Travel Delay Savings'!AB$25/' Look Up Data'!$B$7)+(AB22*'Travel Delay Savings'!AB$26/2)+('Emissions Savings'!AB27*'Travel Delay Savings'!AB$26/2)</f>
        <v>3.2954003363412868E-3</v>
      </c>
      <c r="AC4" s="222">
        <f>(AC17*'Travel Delay Savings'!AC$25/' Look Up Data'!$B$7)+(AC22*'Travel Delay Savings'!AC$26/2)+('Emissions Savings'!AC27*'Travel Delay Savings'!AC$26/2)</f>
        <v>2.900480297338648E-3</v>
      </c>
      <c r="AD4" s="222">
        <f>(AD17*'Travel Delay Savings'!AD$25/' Look Up Data'!$B$7)+(AD22*'Travel Delay Savings'!AD$26/2)+('Emissions Savings'!AD27*'Travel Delay Savings'!AD$26/2)</f>
        <v>2.552887387451679E-3</v>
      </c>
      <c r="AE4" s="222">
        <f>(AE17*'Travel Delay Savings'!AE$25/' Look Up Data'!$B$7)+(AE22*'Travel Delay Savings'!AE$26/2)+('Emissions Savings'!AE27*'Travel Delay Savings'!AE$26/2)</f>
        <v>2.2469499341160092E-3</v>
      </c>
      <c r="AF4" s="222">
        <f>(AF17*'Travel Delay Savings'!AF$25/' Look Up Data'!$B$7)+(AF22*'Travel Delay Savings'!AF$26/2)+('Emissions Savings'!AF27*'Travel Delay Savings'!AF$26/2)</f>
        <v>1.977675956738418E-3</v>
      </c>
      <c r="AG4" s="222">
        <f>(AG17*'Travel Delay Savings'!AG$25/' Look Up Data'!$B$7)+(AG22*'Travel Delay Savings'!AG$26/2)+('Emissions Savings'!AG27*'Travel Delay Savings'!AG$26/2)</f>
        <v>1.7406717125630815E-3</v>
      </c>
      <c r="AH4" s="222">
        <f>(AH17*'Travel Delay Savings'!AH$25/' Look Up Data'!$B$7)+(AH22*'Travel Delay Savings'!AH$26/2)+('Emissions Savings'!AH27*'Travel Delay Savings'!AH$26/2)</f>
        <v>1.5320700039829895E-3</v>
      </c>
      <c r="AI4" s="222">
        <f>(AI17*'Travel Delay Savings'!AI$25/' Look Up Data'!$B$7)+(AI22*'Travel Delay Savings'!AI$26/2)+('Emissions Savings'!AI27*'Travel Delay Savings'!AI$26/2)</f>
        <v>0</v>
      </c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</row>
    <row r="5" spans="1:53" x14ac:dyDescent="0.35">
      <c r="A5" s="272" t="s">
        <v>100</v>
      </c>
      <c r="B5" s="34"/>
      <c r="C5" s="34"/>
      <c r="E5" s="222">
        <f>('Emissions Savings'!E28*'Travel Delay Savings'!E$26/2)</f>
        <v>0</v>
      </c>
      <c r="F5" s="222">
        <f>('Emissions Savings'!F28*'Travel Delay Savings'!F$26/2)</f>
        <v>0</v>
      </c>
      <c r="G5" s="222">
        <f>('Emissions Savings'!G28*'Travel Delay Savings'!G$26/2)</f>
        <v>0</v>
      </c>
      <c r="H5" s="222">
        <f>('Emissions Savings'!H28*'Travel Delay Savings'!H$26/2)</f>
        <v>0</v>
      </c>
      <c r="I5" s="222">
        <f>('Emissions Savings'!I28*'Travel Delay Savings'!I$26/2)</f>
        <v>0</v>
      </c>
      <c r="J5" s="222">
        <f>('Emissions Savings'!J28*'Travel Delay Savings'!J$26/2)</f>
        <v>0</v>
      </c>
      <c r="K5" s="222">
        <f>('Emissions Savings'!K28*'Travel Delay Savings'!K$26/2)</f>
        <v>0</v>
      </c>
      <c r="L5" s="222">
        <f>('Emissions Savings'!L28*'Travel Delay Savings'!L$26/2)</f>
        <v>0</v>
      </c>
      <c r="M5" s="222">
        <f>('Emissions Savings'!M28*'Travel Delay Savings'!M$26/2)</f>
        <v>0</v>
      </c>
      <c r="N5" s="222">
        <f>('Emissions Savings'!N28*'Travel Delay Savings'!N$26/2)</f>
        <v>0</v>
      </c>
      <c r="O5" s="222">
        <f>('Emissions Savings'!O28*'Travel Delay Savings'!O$26/2)</f>
        <v>0</v>
      </c>
      <c r="P5" s="222">
        <f>('Emissions Savings'!P28*'Travel Delay Savings'!P$26/2)</f>
        <v>0</v>
      </c>
      <c r="Q5" s="222">
        <f>('Emissions Savings'!Q28*'Travel Delay Savings'!Q$26/2)</f>
        <v>0</v>
      </c>
      <c r="R5" s="222">
        <f>('Emissions Savings'!R28*'Travel Delay Savings'!R$26/2)</f>
        <v>0</v>
      </c>
      <c r="S5" s="222">
        <f>('Emissions Savings'!S28*'Travel Delay Savings'!S$26/2)</f>
        <v>0</v>
      </c>
      <c r="T5" s="222">
        <f>('Emissions Savings'!T28*'Travel Delay Savings'!T$26/2)</f>
        <v>0</v>
      </c>
      <c r="U5" s="222">
        <f>('Emissions Savings'!U28*'Travel Delay Savings'!U$26/2)</f>
        <v>0</v>
      </c>
      <c r="V5" s="222">
        <f>('Emissions Savings'!V28*'Travel Delay Savings'!V$26/2)</f>
        <v>0</v>
      </c>
      <c r="W5" s="222">
        <f>('Emissions Savings'!W28*'Travel Delay Savings'!W$26/2)</f>
        <v>0</v>
      </c>
      <c r="X5" s="222">
        <f>('Emissions Savings'!X28*'Travel Delay Savings'!X$26/2)</f>
        <v>0</v>
      </c>
      <c r="Y5" s="222">
        <f>('Emissions Savings'!Y28*'Travel Delay Savings'!Y$26/2)</f>
        <v>0</v>
      </c>
      <c r="Z5" s="222">
        <f>('Emissions Savings'!Z28*'Travel Delay Savings'!Z$26/2)</f>
        <v>0</v>
      </c>
      <c r="AA5" s="222">
        <f>('Emissions Savings'!AA28*'Travel Delay Savings'!AA$26/2)</f>
        <v>0</v>
      </c>
      <c r="AB5" s="222">
        <f>('Emissions Savings'!AB28*'Travel Delay Savings'!AB$26/2)</f>
        <v>0</v>
      </c>
      <c r="AC5" s="222">
        <f>('Emissions Savings'!AC28*'Travel Delay Savings'!AC$26/2)</f>
        <v>0</v>
      </c>
      <c r="AD5" s="222">
        <f>('Emissions Savings'!AD28*'Travel Delay Savings'!AD$26/2)</f>
        <v>0</v>
      </c>
      <c r="AE5" s="222">
        <f>('Emissions Savings'!AE28*'Travel Delay Savings'!AE$26/2)</f>
        <v>0</v>
      </c>
      <c r="AF5" s="222">
        <f>('Emissions Savings'!AF28*'Travel Delay Savings'!AF$26/2)</f>
        <v>0</v>
      </c>
      <c r="AG5" s="222">
        <f>('Emissions Savings'!AG28*'Travel Delay Savings'!AG$26/2)</f>
        <v>0</v>
      </c>
      <c r="AH5" s="222">
        <f>('Emissions Savings'!AH28*'Travel Delay Savings'!AH$26/2)</f>
        <v>0</v>
      </c>
      <c r="AI5" s="222">
        <f>('Emissions Savings'!AI28*'Travel Delay Savings'!AI$26/2)</f>
        <v>0</v>
      </c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</row>
    <row r="6" spans="1:53" ht="16.5" x14ac:dyDescent="0.35">
      <c r="A6" s="273" t="s">
        <v>106</v>
      </c>
      <c r="B6" s="34"/>
      <c r="C6" s="34"/>
      <c r="E6" s="222">
        <f>('Emissions Savings'!E29*'Travel Delay Savings'!E$26/2)</f>
        <v>0</v>
      </c>
      <c r="F6" s="222">
        <f>('Emissions Savings'!F29*'Travel Delay Savings'!F$26/2)</f>
        <v>0</v>
      </c>
      <c r="G6" s="222">
        <f>('Emissions Savings'!G29*'Travel Delay Savings'!G$26/2)</f>
        <v>0</v>
      </c>
      <c r="H6" s="222">
        <f>('Emissions Savings'!H29*'Travel Delay Savings'!H$26/2)</f>
        <v>0</v>
      </c>
      <c r="I6" s="222">
        <f>('Emissions Savings'!I29*'Travel Delay Savings'!I$26/2)</f>
        <v>0</v>
      </c>
      <c r="J6" s="222">
        <f>('Emissions Savings'!J29*'Travel Delay Savings'!J$26/2)</f>
        <v>0</v>
      </c>
      <c r="K6" s="222">
        <f>('Emissions Savings'!K29*'Travel Delay Savings'!K$26/2)</f>
        <v>0</v>
      </c>
      <c r="L6" s="222">
        <f>('Emissions Savings'!L29*'Travel Delay Savings'!L$26/2)</f>
        <v>0</v>
      </c>
      <c r="M6" s="222">
        <f>('Emissions Savings'!M29*'Travel Delay Savings'!M$26/2)</f>
        <v>0</v>
      </c>
      <c r="N6" s="222">
        <f>('Emissions Savings'!N29*'Travel Delay Savings'!N$26/2)</f>
        <v>0</v>
      </c>
      <c r="O6" s="222">
        <f>('Emissions Savings'!O29*'Travel Delay Savings'!O$26/2)</f>
        <v>0</v>
      </c>
      <c r="P6" s="222">
        <f>('Emissions Savings'!P29*'Travel Delay Savings'!P$26/2)</f>
        <v>0</v>
      </c>
      <c r="Q6" s="222">
        <f>('Emissions Savings'!Q29*'Travel Delay Savings'!Q$26/2)</f>
        <v>0</v>
      </c>
      <c r="R6" s="222">
        <f>('Emissions Savings'!R29*'Travel Delay Savings'!R$26/2)</f>
        <v>0</v>
      </c>
      <c r="S6" s="222">
        <f>('Emissions Savings'!S29*'Travel Delay Savings'!S$26/2)</f>
        <v>0</v>
      </c>
      <c r="T6" s="222">
        <f>('Emissions Savings'!T29*'Travel Delay Savings'!T$26/2)</f>
        <v>0</v>
      </c>
      <c r="U6" s="222">
        <f>('Emissions Savings'!U29*'Travel Delay Savings'!U$26/2)</f>
        <v>0</v>
      </c>
      <c r="V6" s="222">
        <f>('Emissions Savings'!V29*'Travel Delay Savings'!V$26/2)</f>
        <v>0</v>
      </c>
      <c r="W6" s="222">
        <f>('Emissions Savings'!W29*'Travel Delay Savings'!W$26/2)</f>
        <v>0</v>
      </c>
      <c r="X6" s="222">
        <f>('Emissions Savings'!X29*'Travel Delay Savings'!X$26/2)</f>
        <v>0</v>
      </c>
      <c r="Y6" s="222">
        <f>('Emissions Savings'!Y29*'Travel Delay Savings'!Y$26/2)</f>
        <v>0</v>
      </c>
      <c r="Z6" s="222">
        <f>('Emissions Savings'!Z29*'Travel Delay Savings'!Z$26/2)</f>
        <v>0</v>
      </c>
      <c r="AA6" s="222">
        <f>('Emissions Savings'!AA29*'Travel Delay Savings'!AA$26/2)</f>
        <v>0</v>
      </c>
      <c r="AB6" s="222">
        <f>('Emissions Savings'!AB29*'Travel Delay Savings'!AB$26/2)</f>
        <v>0</v>
      </c>
      <c r="AC6" s="222">
        <f>('Emissions Savings'!AC29*'Travel Delay Savings'!AC$26/2)</f>
        <v>0</v>
      </c>
      <c r="AD6" s="222">
        <f>('Emissions Savings'!AD29*'Travel Delay Savings'!AD$26/2)</f>
        <v>0</v>
      </c>
      <c r="AE6" s="222">
        <f>('Emissions Savings'!AE29*'Travel Delay Savings'!AE$26/2)</f>
        <v>0</v>
      </c>
      <c r="AF6" s="222">
        <f>('Emissions Savings'!AF29*'Travel Delay Savings'!AF$26/2)</f>
        <v>0</v>
      </c>
      <c r="AG6" s="222">
        <f>('Emissions Savings'!AG29*'Travel Delay Savings'!AG$26/2)</f>
        <v>0</v>
      </c>
      <c r="AH6" s="222">
        <f>('Emissions Savings'!AH29*'Travel Delay Savings'!AH$26/2)</f>
        <v>0</v>
      </c>
      <c r="AI6" s="222">
        <f>('Emissions Savings'!AI29*'Travel Delay Savings'!AI$26/2)</f>
        <v>0</v>
      </c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</row>
    <row r="7" spans="1:53" x14ac:dyDescent="0.35">
      <c r="A7" s="272" t="s">
        <v>101</v>
      </c>
      <c r="B7" s="34"/>
      <c r="C7" s="34"/>
      <c r="E7" s="222">
        <f>('Emissions Savings'!E30*'Travel Delay Savings'!E$26/2)</f>
        <v>0</v>
      </c>
      <c r="F7" s="222">
        <f>('Emissions Savings'!F30*'Travel Delay Savings'!F$26/2)</f>
        <v>0</v>
      </c>
      <c r="G7" s="222">
        <f>('Emissions Savings'!G30*'Travel Delay Savings'!G$26/2)</f>
        <v>0</v>
      </c>
      <c r="H7" s="222">
        <f>('Emissions Savings'!H30*'Travel Delay Savings'!H$26/2)</f>
        <v>0</v>
      </c>
      <c r="I7" s="222">
        <f>('Emissions Savings'!I30*'Travel Delay Savings'!I$26/2)</f>
        <v>0</v>
      </c>
      <c r="J7" s="222">
        <f>('Emissions Savings'!J30*'Travel Delay Savings'!J$26/2)</f>
        <v>0</v>
      </c>
      <c r="K7" s="222">
        <f>('Emissions Savings'!K30*'Travel Delay Savings'!K$26/2)</f>
        <v>0</v>
      </c>
      <c r="L7" s="222">
        <f>('Emissions Savings'!L30*'Travel Delay Savings'!L$26/2)</f>
        <v>0</v>
      </c>
      <c r="M7" s="222">
        <f>('Emissions Savings'!M30*'Travel Delay Savings'!M$26/2)</f>
        <v>0</v>
      </c>
      <c r="N7" s="222">
        <f>('Emissions Savings'!N30*'Travel Delay Savings'!N$26/2)</f>
        <v>0</v>
      </c>
      <c r="O7" s="222">
        <f>('Emissions Savings'!O30*'Travel Delay Savings'!O$26/2)</f>
        <v>0</v>
      </c>
      <c r="P7" s="222">
        <f>('Emissions Savings'!P30*'Travel Delay Savings'!P$26/2)</f>
        <v>0</v>
      </c>
      <c r="Q7" s="222">
        <f>('Emissions Savings'!Q30*'Travel Delay Savings'!Q$26/2)</f>
        <v>0</v>
      </c>
      <c r="R7" s="222">
        <f>('Emissions Savings'!R30*'Travel Delay Savings'!R$26/2)</f>
        <v>0</v>
      </c>
      <c r="S7" s="222">
        <f>('Emissions Savings'!S30*'Travel Delay Savings'!S$26/2)</f>
        <v>0</v>
      </c>
      <c r="T7" s="222">
        <f>('Emissions Savings'!T30*'Travel Delay Savings'!T$26/2)</f>
        <v>0</v>
      </c>
      <c r="U7" s="222">
        <f>('Emissions Savings'!U30*'Travel Delay Savings'!U$26/2)</f>
        <v>0</v>
      </c>
      <c r="V7" s="222">
        <f>('Emissions Savings'!V30*'Travel Delay Savings'!V$26/2)</f>
        <v>0</v>
      </c>
      <c r="W7" s="222">
        <f>('Emissions Savings'!W30*'Travel Delay Savings'!W$26/2)</f>
        <v>0</v>
      </c>
      <c r="X7" s="222">
        <f>('Emissions Savings'!X30*'Travel Delay Savings'!X$26/2)</f>
        <v>0</v>
      </c>
      <c r="Y7" s="222">
        <f>('Emissions Savings'!Y30*'Travel Delay Savings'!Y$26/2)</f>
        <v>0</v>
      </c>
      <c r="Z7" s="222">
        <f>('Emissions Savings'!Z30*'Travel Delay Savings'!Z$26/2)</f>
        <v>0</v>
      </c>
      <c r="AA7" s="222">
        <f>('Emissions Savings'!AA30*'Travel Delay Savings'!AA$26/2)</f>
        <v>0</v>
      </c>
      <c r="AB7" s="222">
        <f>('Emissions Savings'!AB30*'Travel Delay Savings'!AB$26/2)</f>
        <v>0</v>
      </c>
      <c r="AC7" s="222">
        <f>('Emissions Savings'!AC30*'Travel Delay Savings'!AC$26/2)</f>
        <v>0</v>
      </c>
      <c r="AD7" s="222">
        <f>('Emissions Savings'!AD30*'Travel Delay Savings'!AD$26/2)</f>
        <v>0</v>
      </c>
      <c r="AE7" s="222">
        <f>('Emissions Savings'!AE30*'Travel Delay Savings'!AE$26/2)</f>
        <v>0</v>
      </c>
      <c r="AF7" s="222">
        <f>('Emissions Savings'!AF30*'Travel Delay Savings'!AF$26/2)</f>
        <v>0</v>
      </c>
      <c r="AG7" s="222">
        <f>('Emissions Savings'!AG30*'Travel Delay Savings'!AG$26/2)</f>
        <v>0</v>
      </c>
      <c r="AH7" s="222">
        <f>('Emissions Savings'!AH30*'Travel Delay Savings'!AH$26/2)</f>
        <v>0</v>
      </c>
      <c r="AI7" s="222">
        <f>('Emissions Savings'!AI30*'Travel Delay Savings'!AI$26/2)</f>
        <v>0</v>
      </c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</row>
    <row r="8" spans="1:53" x14ac:dyDescent="0.35">
      <c r="A8" s="271" t="s">
        <v>104</v>
      </c>
      <c r="B8" s="34"/>
      <c r="C8" s="34"/>
      <c r="E8" s="113"/>
      <c r="F8" s="113"/>
      <c r="G8" s="113"/>
      <c r="H8" s="113"/>
      <c r="I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</row>
    <row r="9" spans="1:53" x14ac:dyDescent="0.35">
      <c r="A9" s="272" t="s">
        <v>74</v>
      </c>
      <c r="B9" s="85" t="s">
        <v>16</v>
      </c>
      <c r="C9" s="85" t="s">
        <v>16</v>
      </c>
      <c r="D9" s="85" t="s">
        <v>16</v>
      </c>
      <c r="E9" s="223">
        <f>(E34*'Travel Delay Savings'!E$25/' Look Up Data'!$B$7)</f>
        <v>1243.5456473867166</v>
      </c>
      <c r="F9" s="223">
        <f>(F34*'Travel Delay Savings'!F$25/' Look Up Data'!$B$7)</f>
        <v>1109.2922619927581</v>
      </c>
      <c r="G9" s="223">
        <f>(G34*'Travel Delay Savings'!G$25/' Look Up Data'!$B$7)</f>
        <v>990.78381603049502</v>
      </c>
      <c r="H9" s="223">
        <f>(H34*'Travel Delay Savings'!H$25/' Look Up Data'!$B$7)</f>
        <v>888.98148587621142</v>
      </c>
      <c r="I9" s="223">
        <f>(I34*'Travel Delay Savings'!I$25/' Look Up Data'!$B$7)</f>
        <v>793.62394555736967</v>
      </c>
      <c r="J9" s="223">
        <f>(J34*'Travel Delay Savings'!J$25/' Look Up Data'!$B$7)</f>
        <v>711.63390515626361</v>
      </c>
      <c r="K9" s="223">
        <f>(K34*'Travel Delay Savings'!K$25/' Look Up Data'!$B$7)</f>
        <v>635.01109944668144</v>
      </c>
      <c r="L9" s="223">
        <f>(L34*'Travel Delay Savings'!L$25/' Look Up Data'!$B$7)</f>
        <v>558.91151136476162</v>
      </c>
      <c r="M9" s="223">
        <f>(M34*'Travel Delay Savings'!M$25/' Look Up Data'!$B$7)</f>
        <v>491.93168089225054</v>
      </c>
      <c r="N9" s="223">
        <f>(N34*'Travel Delay Savings'!N$25/' Look Up Data'!$B$7)</f>
        <v>432.97869831766803</v>
      </c>
      <c r="O9" s="223">
        <f>(O34*'Travel Delay Savings'!O$25/' Look Up Data'!$B$7)</f>
        <v>381.09062798483291</v>
      </c>
      <c r="P9" s="223">
        <f>(P34*'Travel Delay Savings'!P$25/' Look Up Data'!$B$7)</f>
        <v>335.42081239137968</v>
      </c>
      <c r="Q9" s="223">
        <f>(Q34*'Travel Delay Savings'!Q$25/' Look Up Data'!$B$7)</f>
        <v>295.22405728059732</v>
      </c>
      <c r="R9" s="223">
        <f>(R34*'Travel Delay Savings'!R$25/' Look Up Data'!$B$7)</f>
        <v>259.84447230877129</v>
      </c>
      <c r="S9" s="223">
        <f>(S34*'Travel Delay Savings'!S$25/' Look Up Data'!$B$7)</f>
        <v>228.70476888423039</v>
      </c>
      <c r="T9" s="223">
        <f>(T34*'Travel Delay Savings'!T$25/' Look Up Data'!$B$7)</f>
        <v>201.29684055096831</v>
      </c>
      <c r="U9" s="223">
        <f>(U34*'Travel Delay Savings'!U$25/' Look Up Data'!$B$7)</f>
        <v>177.17347221698407</v>
      </c>
      <c r="V9" s="223">
        <f>(V34*'Travel Delay Savings'!V$25/' Look Up Data'!$B$7)</f>
        <v>155.94104294684334</v>
      </c>
      <c r="W9" s="223">
        <f>(W34*'Travel Delay Savings'!W$25/' Look Up Data'!$B$7)</f>
        <v>137.25310324994652</v>
      </c>
      <c r="X9" s="223">
        <f>(X34*'Travel Delay Savings'!X$25/' Look Up Data'!$B$7)</f>
        <v>120.80472206513365</v>
      </c>
      <c r="Y9" s="223">
        <f>(Y34*'Travel Delay Savings'!Y$25/' Look Up Data'!$B$7)</f>
        <v>106.32751120138971</v>
      </c>
      <c r="Z9" s="223">
        <f>(Z34*'Travel Delay Savings'!Z$25/' Look Up Data'!$B$7)</f>
        <v>93.585246048462452</v>
      </c>
      <c r="AA9" s="223">
        <f>(AA34*'Travel Delay Savings'!AA$25/' Look Up Data'!$B$7)</f>
        <v>82.370011100539955</v>
      </c>
      <c r="AB9" s="223">
        <f>(AB34*'Travel Delay Savings'!AB$25/' Look Up Data'!$B$7)</f>
        <v>72.498807399508323</v>
      </c>
      <c r="AC9" s="223">
        <f>(AC34*'Travel Delay Savings'!AC$25/' Look Up Data'!$B$7)</f>
        <v>63.810566541450264</v>
      </c>
      <c r="AD9" s="223">
        <f>(AD34*'Travel Delay Savings'!AD$25/' Look Up Data'!$B$7)</f>
        <v>56.163522523936933</v>
      </c>
      <c r="AE9" s="223">
        <f>(AE34*'Travel Delay Savings'!AE$25/' Look Up Data'!$B$7)</f>
        <v>49.43289855055221</v>
      </c>
      <c r="AF9" s="223">
        <f>(AF34*'Travel Delay Savings'!AF$25/' Look Up Data'!$B$7)</f>
        <v>43.508871048245197</v>
      </c>
      <c r="AG9" s="223">
        <f>(AG34*'Travel Delay Savings'!AG$25/' Look Up Data'!$B$7)</f>
        <v>38.294777676387788</v>
      </c>
      <c r="AH9" s="223">
        <f>(AH34*'Travel Delay Savings'!AH$25/' Look Up Data'!$B$7)</f>
        <v>33.705540087625771</v>
      </c>
      <c r="AI9" s="223">
        <f>(AI34*'Travel Delay Savings'!AI$25/' Look Up Data'!$B$7)</f>
        <v>0</v>
      </c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</row>
    <row r="10" spans="1:53" x14ac:dyDescent="0.35">
      <c r="A10" s="272" t="s">
        <v>41</v>
      </c>
      <c r="B10" s="85" t="s">
        <v>16</v>
      </c>
      <c r="C10" s="85" t="s">
        <v>16</v>
      </c>
      <c r="D10" s="85" t="s">
        <v>16</v>
      </c>
      <c r="E10" s="223">
        <f>(E35*'Travel Delay Savings'!E$25/' Look Up Data'!$B$7)</f>
        <v>38.520707192941373</v>
      </c>
      <c r="F10" s="223">
        <f>(F35*'Travel Delay Savings'!F$25/' Look Up Data'!$B$7)</f>
        <v>38.346062539547013</v>
      </c>
      <c r="G10" s="223">
        <f>(G35*'Travel Delay Savings'!G$25/' Look Up Data'!$B$7)</f>
        <v>38.344854160371852</v>
      </c>
      <c r="H10" s="223">
        <f>(H35*'Travel Delay Savings'!H$25/' Look Up Data'!$B$7)</f>
        <v>38.323055912204168</v>
      </c>
      <c r="I10" s="223">
        <f>(I35*'Travel Delay Savings'!I$25/' Look Up Data'!$B$7)</f>
        <v>38.281623967431059</v>
      </c>
      <c r="J10" s="223">
        <f>(J35*'Travel Delay Savings'!J$25/' Look Up Data'!$B$7)</f>
        <v>38.28518367948778</v>
      </c>
      <c r="K10" s="223">
        <f>(K35*'Travel Delay Savings'!K$25/' Look Up Data'!$B$7)</f>
        <v>38.267966942395823</v>
      </c>
      <c r="L10" s="223">
        <f>(L35*'Travel Delay Savings'!L$25/' Look Up Data'!$B$7)</f>
        <v>37.380008986211799</v>
      </c>
      <c r="M10" s="223">
        <f>(M35*'Travel Delay Savings'!M$25/' Look Up Data'!$B$7)</f>
        <v>36.512654929188074</v>
      </c>
      <c r="N10" s="223">
        <f>(N35*'Travel Delay Savings'!N$25/' Look Up Data'!$B$7)</f>
        <v>35.665426684881858</v>
      </c>
      <c r="O10" s="223">
        <f>(O35*'Travel Delay Savings'!O$25/' Look Up Data'!$B$7)</f>
        <v>34.837857260218925</v>
      </c>
      <c r="P10" s="223">
        <f>(P35*'Travel Delay Savings'!P$25/' Look Up Data'!$B$7)</f>
        <v>34.029490498086517</v>
      </c>
      <c r="Q10" s="223">
        <f>(Q35*'Travel Delay Savings'!Q$25/' Look Up Data'!$B$7)</f>
        <v>33.239880825899093</v>
      </c>
      <c r="R10" s="223">
        <f>(R35*'Travel Delay Savings'!R$25/' Look Up Data'!$B$7)</f>
        <v>32.468593009998251</v>
      </c>
      <c r="S10" s="223">
        <f>(S35*'Travel Delay Savings'!S$25/' Look Up Data'!$B$7)</f>
        <v>31.715201915751539</v>
      </c>
      <c r="T10" s="223">
        <f>(T35*'Travel Delay Savings'!T$25/' Look Up Data'!$B$7)</f>
        <v>30.979292273217723</v>
      </c>
      <c r="U10" s="223">
        <f>(U35*'Travel Delay Savings'!U$25/' Look Up Data'!$B$7)</f>
        <v>30.260458448249658</v>
      </c>
      <c r="V10" s="223">
        <f>(V35*'Travel Delay Savings'!V$25/' Look Up Data'!$B$7)</f>
        <v>29.558304218908283</v>
      </c>
      <c r="W10" s="223">
        <f>(W35*'Travel Delay Savings'!W$25/' Look Up Data'!$B$7)</f>
        <v>28.872442557064691</v>
      </c>
      <c r="X10" s="223">
        <f>(X35*'Travel Delay Savings'!X$25/' Look Up Data'!$B$7)</f>
        <v>28.20249541506983</v>
      </c>
      <c r="Y10" s="223">
        <f>(Y35*'Travel Delay Savings'!Y$25/' Look Up Data'!$B$7)</f>
        <v>27.54809351737428</v>
      </c>
      <c r="Z10" s="223">
        <f>(Z35*'Travel Delay Savings'!Z$25/' Look Up Data'!$B$7)</f>
        <v>26.908876156983133</v>
      </c>
      <c r="AA10" s="223">
        <f>(AA35*'Travel Delay Savings'!AA$25/' Look Up Data'!$B$7)</f>
        <v>26.284490996633984</v>
      </c>
      <c r="AB10" s="223">
        <f>(AB35*'Travel Delay Savings'!AB$25/' Look Up Data'!$B$7)</f>
        <v>25.674593874588258</v>
      </c>
      <c r="AC10" s="223">
        <f>(AC35*'Travel Delay Savings'!AC$25/' Look Up Data'!$B$7)</f>
        <v>25.078848614928877</v>
      </c>
      <c r="AD10" s="223">
        <f>(AD35*'Travel Delay Savings'!AD$25/' Look Up Data'!$B$7)</f>
        <v>24.496926842259796</v>
      </c>
      <c r="AE10" s="223">
        <f>(AE35*'Travel Delay Savings'!AE$25/' Look Up Data'!$B$7)</f>
        <v>23.928507800705123</v>
      </c>
      <c r="AF10" s="223">
        <f>(AF35*'Travel Delay Savings'!AF$25/' Look Up Data'!$B$7)</f>
        <v>23.373278177108162</v>
      </c>
      <c r="AG10" s="223">
        <f>(AG35*'Travel Delay Savings'!AG$25/' Look Up Data'!$B$7)</f>
        <v>22.830931928332866</v>
      </c>
      <c r="AH10" s="223">
        <f>(AH35*'Travel Delay Savings'!AH$25/' Look Up Data'!$B$7)</f>
        <v>22.30117011257256</v>
      </c>
      <c r="AI10" s="223">
        <f>(AI35*'Travel Delay Savings'!AI$25/' Look Up Data'!$B$7)</f>
        <v>0</v>
      </c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</row>
    <row r="11" spans="1:53" ht="16.5" x14ac:dyDescent="0.35">
      <c r="A11" s="273" t="s">
        <v>80</v>
      </c>
      <c r="B11" s="85" t="s">
        <v>16</v>
      </c>
      <c r="C11" s="85" t="s">
        <v>16</v>
      </c>
      <c r="D11" s="85" t="s">
        <v>16</v>
      </c>
      <c r="E11" s="223">
        <f>(E36*'Travel Delay Savings'!E$25/' Look Up Data'!$B$7)</f>
        <v>27877.956230677995</v>
      </c>
      <c r="F11" s="223">
        <f>(F36*'Travel Delay Savings'!F$25/' Look Up Data'!$B$7)</f>
        <v>27726.261203125039</v>
      </c>
      <c r="G11" s="223">
        <f>(G36*'Travel Delay Savings'!G$25/' Look Up Data'!$B$7)</f>
        <v>27552.445480457911</v>
      </c>
      <c r="H11" s="223">
        <f>(H36*'Travel Delay Savings'!H$25/' Look Up Data'!$B$7)</f>
        <v>27372.176914684736</v>
      </c>
      <c r="I11" s="223">
        <f>(I36*'Travel Delay Savings'!I$25/' Look Up Data'!$B$7)</f>
        <v>27295.019407528001</v>
      </c>
      <c r="J11" s="223">
        <f>(J36*'Travel Delay Savings'!J$25/' Look Up Data'!$B$7)</f>
        <v>26993.8024200408</v>
      </c>
      <c r="K11" s="223">
        <f>(K36*'Travel Delay Savings'!K$25/' Look Up Data'!$B$7)</f>
        <v>26796.422193311177</v>
      </c>
      <c r="L11" s="223">
        <f>(L36*'Travel Delay Savings'!L$25/' Look Up Data'!$B$7)</f>
        <v>26695.934282595212</v>
      </c>
      <c r="M11" s="223">
        <f>(M36*'Travel Delay Savings'!M$25/' Look Up Data'!$B$7)</f>
        <v>26386.989969701961</v>
      </c>
      <c r="N11" s="223">
        <f>(N36*'Travel Delay Savings'!N$25/' Look Up Data'!$B$7)</f>
        <v>26272.892390364061</v>
      </c>
      <c r="O11" s="223">
        <f>(O36*'Travel Delay Savings'!O$25/' Look Up Data'!$B$7)</f>
        <v>26055.225158049649</v>
      </c>
      <c r="P11" s="223">
        <f>(P36*'Travel Delay Savings'!P$25/' Look Up Data'!$B$7)</f>
        <v>25833.854451427731</v>
      </c>
      <c r="Q11" s="223">
        <f>(Q36*'Travel Delay Savings'!Q$25/' Look Up Data'!$B$7)</f>
        <v>25609.061650584481</v>
      </c>
      <c r="R11" s="223">
        <f>(R36*'Travel Delay Savings'!R$25/' Look Up Data'!$B$7)</f>
        <v>25469.862409873673</v>
      </c>
      <c r="S11" s="223">
        <f>(S36*'Travel Delay Savings'!S$25/' Look Up Data'!$B$7)</f>
        <v>25150.281181977676</v>
      </c>
      <c r="T11" s="223">
        <f>(T36*'Travel Delay Savings'!T$25/' Look Up Data'!$B$7)</f>
        <v>24916.803209544894</v>
      </c>
      <c r="U11" s="223">
        <f>(U36*'Travel Delay Savings'!U$25/' Look Up Data'!$B$7)</f>
        <v>24763.745092941725</v>
      </c>
      <c r="V11" s="223">
        <f>(V36*'Travel Delay Savings'!V$25/' Look Up Data'!$B$7)</f>
        <v>24523.808147041138</v>
      </c>
      <c r="W11" s="223">
        <f>(W36*'Travel Delay Savings'!W$25/' Look Up Data'!$B$7)</f>
        <v>24361.057830458238</v>
      </c>
      <c r="X11" s="223">
        <f>(X36*'Travel Delay Savings'!X$25/' Look Up Data'!$B$7)</f>
        <v>24115.716241559545</v>
      </c>
      <c r="Y11" s="223">
        <f>(Y36*'Travel Delay Savings'!Y$25/' Look Up Data'!$B$7)</f>
        <v>23944.456190413523</v>
      </c>
      <c r="Z11" s="223">
        <f>(Z36*'Travel Delay Savings'!Z$25/' Look Up Data'!$B$7)</f>
        <v>23694.68246831471</v>
      </c>
      <c r="AA11" s="223">
        <f>(AA36*'Travel Delay Savings'!AA$25/' Look Up Data'!$B$7)</f>
        <v>23516.00834272441</v>
      </c>
      <c r="AB11" s="223">
        <f>(AB36*'Travel Delay Savings'!AB$25/' Look Up Data'!$B$7)</f>
        <v>23333.191431331208</v>
      </c>
      <c r="AC11" s="223">
        <f>(AC36*'Travel Delay Savings'!AC$25/' Look Up Data'!$B$7)</f>
        <v>23146.512910365876</v>
      </c>
      <c r="AD11" s="223">
        <f>(AD36*'Travel Delay Savings'!AD$25/' Look Up Data'!$B$7)</f>
        <v>22888.922940446664</v>
      </c>
      <c r="AE11" s="223">
        <f>(AE36*'Travel Delay Savings'!AE$25/' Look Up Data'!$B$7)</f>
        <v>22696.85482885364</v>
      </c>
      <c r="AF11" s="223">
        <f>(AF36*'Travel Delay Savings'!AF$25/' Look Up Data'!$B$7)</f>
        <v>22437.380689932837</v>
      </c>
      <c r="AG11" s="223">
        <f>(AG36*'Travel Delay Savings'!AG$25/' Look Up Data'!$B$7)</f>
        <v>22177.959181959963</v>
      </c>
      <c r="AH11" s="223">
        <f>(AH36*'Travel Delay Savings'!AH$25/' Look Up Data'!$B$7)</f>
        <v>21918.722350063377</v>
      </c>
      <c r="AI11" s="223">
        <f>(AI36*'Travel Delay Savings'!AI$25/' Look Up Data'!$B$7)</f>
        <v>0</v>
      </c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</row>
    <row r="12" spans="1:53" ht="15" thickBot="1" x14ac:dyDescent="0.4">
      <c r="A12" s="272" t="s">
        <v>51</v>
      </c>
      <c r="B12" s="85" t="s">
        <v>16</v>
      </c>
      <c r="C12" s="85" t="s">
        <v>16</v>
      </c>
      <c r="D12" s="85" t="s">
        <v>16</v>
      </c>
      <c r="E12" s="223">
        <f>(E37*'Travel Delay Savings'!E$25/' Look Up Data'!$B$7)</f>
        <v>2975.7370835071533</v>
      </c>
      <c r="F12" s="223">
        <f>(F37*'Travel Delay Savings'!F$25/' Look Up Data'!$B$7)</f>
        <v>2941.1530551448118</v>
      </c>
      <c r="G12" s="223">
        <f>(G37*'Travel Delay Savings'!G$25/' Look Up Data'!$B$7)</f>
        <v>2936.5494111243975</v>
      </c>
      <c r="H12" s="223">
        <f>(H37*'Travel Delay Savings'!H$25/' Look Up Data'!$B$7)</f>
        <v>2932.1496163064376</v>
      </c>
      <c r="I12" s="223">
        <f>(I37*'Travel Delay Savings'!I$25/' Look Up Data'!$B$7)</f>
        <v>2927.640583395716</v>
      </c>
      <c r="J12" s="223">
        <f>(J37*'Travel Delay Savings'!J$25/' Look Up Data'!$B$7)</f>
        <v>2923.0115561493658</v>
      </c>
      <c r="K12" s="223">
        <f>(K37*'Travel Delay Savings'!K$25/' Look Up Data'!$B$7)</f>
        <v>2918.525587113993</v>
      </c>
      <c r="L12" s="223">
        <f>(L37*'Travel Delay Savings'!L$25/' Look Up Data'!$B$7)</f>
        <v>2861.1629647019249</v>
      </c>
      <c r="M12" s="223">
        <f>(M37*'Travel Delay Savings'!M$25/' Look Up Data'!$B$7)</f>
        <v>2804.9277850179647</v>
      </c>
      <c r="N12" s="223">
        <f>(N37*'Travel Delay Savings'!N$25/' Look Up Data'!$B$7)</f>
        <v>2749.7978885608254</v>
      </c>
      <c r="O12" s="223">
        <f>(O37*'Travel Delay Savings'!O$25/' Look Up Data'!$B$7)</f>
        <v>2695.7515513666408</v>
      </c>
      <c r="P12" s="223">
        <f>(P37*'Travel Delay Savings'!P$25/' Look Up Data'!$B$7)</f>
        <v>2642.767476448626</v>
      </c>
      <c r="Q12" s="223">
        <f>(Q37*'Travel Delay Savings'!Q$25/' Look Up Data'!$B$7)</f>
        <v>2590.8247854049869</v>
      </c>
      <c r="R12" s="223">
        <f>(R37*'Travel Delay Savings'!R$25/' Look Up Data'!$B$7)</f>
        <v>2539.9030101917792</v>
      </c>
      <c r="S12" s="223">
        <f>(S37*'Travel Delay Savings'!S$25/' Look Up Data'!$B$7)</f>
        <v>2489.982085057462</v>
      </c>
      <c r="T12" s="223">
        <f>(T37*'Travel Delay Savings'!T$25/' Look Up Data'!$B$7)</f>
        <v>2441.0423386359798</v>
      </c>
      <c r="U12" s="223">
        <f>(U37*'Travel Delay Savings'!U$25/' Look Up Data'!$B$7)</f>
        <v>2393.0644861952505</v>
      </c>
      <c r="V12" s="223">
        <f>(V37*'Travel Delay Savings'!V$25/' Look Up Data'!$B$7)</f>
        <v>2346.0296220380055</v>
      </c>
      <c r="W12" s="223">
        <f>(W37*'Travel Delay Savings'!W$25/' Look Up Data'!$B$7)</f>
        <v>2299.9192120519933</v>
      </c>
      <c r="X12" s="223">
        <f>(X37*'Travel Delay Savings'!X$25/' Look Up Data'!$B$7)</f>
        <v>2254.7150864065989</v>
      </c>
      <c r="Y12" s="223">
        <f>(Y37*'Travel Delay Savings'!Y$25/' Look Up Data'!$B$7)</f>
        <v>2210.3994323930146</v>
      </c>
      <c r="Z12" s="223">
        <f>(Z37*'Travel Delay Savings'!Z$25/' Look Up Data'!$B$7)</f>
        <v>2166.9547874051345</v>
      </c>
      <c r="AA12" s="223">
        <f>(AA37*'Travel Delay Savings'!AA$25/' Look Up Data'!$B$7)</f>
        <v>2124.3640320584041</v>
      </c>
      <c r="AB12" s="223">
        <f>(AB37*'Travel Delay Savings'!AB$25/' Look Up Data'!$B$7)</f>
        <v>2082.6103834439177</v>
      </c>
      <c r="AC12" s="223">
        <f>(AC37*'Travel Delay Savings'!AC$25/' Look Up Data'!$B$7)</f>
        <v>2041.6773885151053</v>
      </c>
      <c r="AD12" s="223">
        <f>(AD37*'Travel Delay Savings'!AD$25/' Look Up Data'!$B$7)</f>
        <v>2001.5489176044011</v>
      </c>
      <c r="AE12" s="223">
        <f>(AE37*'Travel Delay Savings'!AE$25/' Look Up Data'!$B$7)</f>
        <v>1962.2091580673398</v>
      </c>
      <c r="AF12" s="223">
        <f>(AF37*'Travel Delay Savings'!AF$25/' Look Up Data'!$B$7)</f>
        <v>1923.6426080515755</v>
      </c>
      <c r="AG12" s="223">
        <f>(AG37*'Travel Delay Savings'!AG$25/' Look Up Data'!$B$7)</f>
        <v>1885.8340703883696</v>
      </c>
      <c r="AH12" s="223">
        <f>(AH37*'Travel Delay Savings'!AH$25/' Look Up Data'!$B$7)</f>
        <v>1848.7686466041387</v>
      </c>
      <c r="AI12" s="223">
        <f>(AI37*'Travel Delay Savings'!AI$25/' Look Up Data'!$B$7)</f>
        <v>0</v>
      </c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</row>
    <row r="13" spans="1:53" ht="15" thickBot="1" x14ac:dyDescent="0.4">
      <c r="A13" s="274" t="s">
        <v>103</v>
      </c>
      <c r="B13" s="87" t="s">
        <v>16</v>
      </c>
      <c r="C13" s="87" t="s">
        <v>16</v>
      </c>
      <c r="D13" s="87" t="s">
        <v>16</v>
      </c>
      <c r="E13" s="224">
        <f>E9+E10+E12</f>
        <v>4257.8034380868112</v>
      </c>
      <c r="F13" s="224">
        <f>F9+F10+F12</f>
        <v>4088.7913796771172</v>
      </c>
      <c r="G13" s="224">
        <f t="shared" ref="G13:N13" si="21">G9+G10+G12</f>
        <v>3965.6780813152645</v>
      </c>
      <c r="H13" s="224">
        <f t="shared" si="21"/>
        <v>3859.454158094853</v>
      </c>
      <c r="I13" s="224">
        <f t="shared" si="21"/>
        <v>3759.5461529205168</v>
      </c>
      <c r="J13" s="88">
        <f t="shared" si="21"/>
        <v>3672.9306449851174</v>
      </c>
      <c r="K13" s="224">
        <f t="shared" si="21"/>
        <v>3591.8046535030703</v>
      </c>
      <c r="L13" s="224">
        <f t="shared" si="21"/>
        <v>3457.4544850528982</v>
      </c>
      <c r="M13" s="224">
        <f t="shared" si="21"/>
        <v>3333.3721208394031</v>
      </c>
      <c r="N13" s="224">
        <f t="shared" si="21"/>
        <v>3218.4420135633754</v>
      </c>
      <c r="O13" s="224">
        <f t="shared" ref="O13:P13" si="22">O9+O10+O12</f>
        <v>3111.6800366116927</v>
      </c>
      <c r="P13" s="224">
        <f t="shared" si="22"/>
        <v>3012.2177793380924</v>
      </c>
      <c r="Q13" s="224">
        <f t="shared" ref="Q13:AE13" si="23">Q9+Q10+Q12</f>
        <v>2919.2887235114831</v>
      </c>
      <c r="R13" s="224">
        <f t="shared" si="23"/>
        <v>2832.2160755105488</v>
      </c>
      <c r="S13" s="224">
        <f t="shared" si="23"/>
        <v>2750.4020558574439</v>
      </c>
      <c r="T13" s="224">
        <f t="shared" si="23"/>
        <v>2673.3184714601657</v>
      </c>
      <c r="U13" s="224">
        <f t="shared" si="23"/>
        <v>2600.4984168604842</v>
      </c>
      <c r="V13" s="224">
        <f t="shared" si="23"/>
        <v>2531.5289692037572</v>
      </c>
      <c r="W13" s="224">
        <f t="shared" si="23"/>
        <v>2466.0447578590047</v>
      </c>
      <c r="X13" s="224">
        <f t="shared" si="23"/>
        <v>2403.7223038868024</v>
      </c>
      <c r="Y13" s="224">
        <f t="shared" si="23"/>
        <v>2344.2750371117786</v>
      </c>
      <c r="Z13" s="224">
        <f t="shared" si="23"/>
        <v>2287.4489096105799</v>
      </c>
      <c r="AA13" s="224">
        <f t="shared" si="23"/>
        <v>2233.018534155578</v>
      </c>
      <c r="AB13" s="224">
        <f t="shared" si="23"/>
        <v>2180.7837847180144</v>
      </c>
      <c r="AC13" s="224">
        <f t="shared" si="23"/>
        <v>2130.5668036714846</v>
      </c>
      <c r="AD13" s="224">
        <f t="shared" si="23"/>
        <v>2082.2093669705978</v>
      </c>
      <c r="AE13" s="224">
        <f t="shared" si="23"/>
        <v>2035.5705644185971</v>
      </c>
      <c r="AF13" s="224">
        <f t="shared" ref="AF13:AI13" si="24">AF9+AF10+AF12</f>
        <v>1990.5247572769288</v>
      </c>
      <c r="AG13" s="224">
        <f t="shared" si="24"/>
        <v>1946.9597799930903</v>
      </c>
      <c r="AH13" s="224">
        <f t="shared" si="24"/>
        <v>1904.775356804337</v>
      </c>
      <c r="AI13" s="224">
        <f t="shared" si="24"/>
        <v>0</v>
      </c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</row>
    <row r="14" spans="1:53" ht="15" thickBot="1" x14ac:dyDescent="0.4"/>
    <row r="15" spans="1:53" s="275" customFormat="1" ht="29" x14ac:dyDescent="0.35">
      <c r="A15" s="291" t="s">
        <v>64</v>
      </c>
      <c r="B15" s="277">
        <v>2021</v>
      </c>
      <c r="C15" s="277">
        <v>2022</v>
      </c>
      <c r="D15" s="278">
        <v>2023</v>
      </c>
      <c r="E15" s="278">
        <v>2028</v>
      </c>
      <c r="F15" s="292">
        <f>E15+1</f>
        <v>2029</v>
      </c>
      <c r="G15" s="292">
        <f>F15+1</f>
        <v>2030</v>
      </c>
      <c r="H15" s="278">
        <f t="shared" ref="H15" si="25">G15+1</f>
        <v>2031</v>
      </c>
      <c r="I15" s="278">
        <f t="shared" ref="I15" si="26">H15+1</f>
        <v>2032</v>
      </c>
      <c r="J15" s="278">
        <f t="shared" ref="J15" si="27">I15+1</f>
        <v>2033</v>
      </c>
      <c r="K15" s="278">
        <f t="shared" ref="K15" si="28">J15+1</f>
        <v>2034</v>
      </c>
      <c r="L15" s="278">
        <f t="shared" ref="L15" si="29">K15+1</f>
        <v>2035</v>
      </c>
      <c r="M15" s="278">
        <f t="shared" ref="M15" si="30">L15+1</f>
        <v>2036</v>
      </c>
      <c r="N15" s="278">
        <f t="shared" ref="N15" si="31">M15+1</f>
        <v>2037</v>
      </c>
      <c r="O15" s="278">
        <f t="shared" ref="O15" si="32">N15+1</f>
        <v>2038</v>
      </c>
      <c r="P15" s="278">
        <f t="shared" ref="P15" si="33">O15+1</f>
        <v>2039</v>
      </c>
      <c r="Q15" s="278">
        <f t="shared" ref="Q15" si="34">P15+1</f>
        <v>2040</v>
      </c>
      <c r="R15" s="278">
        <f t="shared" ref="R15" si="35">Q15+1</f>
        <v>2041</v>
      </c>
      <c r="S15" s="278">
        <f t="shared" ref="S15" si="36">R15+1</f>
        <v>2042</v>
      </c>
      <c r="T15" s="278">
        <f t="shared" ref="T15" si="37">S15+1</f>
        <v>2043</v>
      </c>
      <c r="U15" s="278">
        <f t="shared" ref="U15" si="38">T15+1</f>
        <v>2044</v>
      </c>
      <c r="V15" s="278">
        <f t="shared" ref="V15" si="39">U15+1</f>
        <v>2045</v>
      </c>
      <c r="W15" s="278">
        <f t="shared" ref="W15" si="40">V15+1</f>
        <v>2046</v>
      </c>
      <c r="X15" s="278">
        <f t="shared" ref="X15" si="41">W15+1</f>
        <v>2047</v>
      </c>
      <c r="Y15" s="278">
        <f t="shared" ref="Y15" si="42">X15+1</f>
        <v>2048</v>
      </c>
      <c r="Z15" s="292">
        <f t="shared" ref="Z15" si="43">Y15+1</f>
        <v>2049</v>
      </c>
      <c r="AA15" s="278">
        <f t="shared" ref="AA15" si="44">Z15+1</f>
        <v>2050</v>
      </c>
      <c r="AB15" s="278">
        <f t="shared" ref="AB15" si="45">AA15+1</f>
        <v>2051</v>
      </c>
      <c r="AC15" s="278">
        <f t="shared" ref="AC15" si="46">AB15+1</f>
        <v>2052</v>
      </c>
      <c r="AD15" s="278">
        <f t="shared" ref="AD15" si="47">AC15+1</f>
        <v>2053</v>
      </c>
      <c r="AE15" s="278">
        <f t="shared" ref="AE15" si="48">AD15+1</f>
        <v>2054</v>
      </c>
      <c r="AF15" s="278">
        <f t="shared" ref="AF15" si="49">AE15+1</f>
        <v>2055</v>
      </c>
      <c r="AG15" s="278">
        <f t="shared" ref="AG15" si="50">AF15+1</f>
        <v>2056</v>
      </c>
      <c r="AH15" s="278">
        <f t="shared" ref="AH15" si="51">AG15+1</f>
        <v>2057</v>
      </c>
      <c r="AI15" s="279">
        <f t="shared" ref="AI15" si="52">AH15+1</f>
        <v>2058</v>
      </c>
    </row>
    <row r="16" spans="1:53" x14ac:dyDescent="0.35">
      <c r="A16" s="126" t="s">
        <v>30</v>
      </c>
      <c r="B16" s="280"/>
      <c r="C16" s="280"/>
      <c r="D16" s="281"/>
      <c r="E16" s="281"/>
      <c r="F16" s="281"/>
      <c r="G16" s="293"/>
      <c r="H16" s="281"/>
      <c r="I16" s="281"/>
      <c r="J16" s="281"/>
      <c r="K16" s="293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93"/>
      <c r="AA16" s="281"/>
      <c r="AB16" s="281"/>
      <c r="AC16" s="281"/>
      <c r="AD16" s="281"/>
      <c r="AE16" s="281"/>
      <c r="AF16" s="281"/>
      <c r="AG16" s="281"/>
      <c r="AH16" s="281"/>
      <c r="AI16" s="79"/>
    </row>
    <row r="17" spans="1:53" x14ac:dyDescent="0.35">
      <c r="A17" s="282" t="s">
        <v>44</v>
      </c>
      <c r="B17" s="294">
        <f>' Look Up Data'!E22*' Look Up Data'!$B$10</f>
        <v>8.545006046660045E-6</v>
      </c>
      <c r="C17" s="294">
        <f>' Look Up Data'!F22*' Look Up Data'!$B$10</f>
        <v>7.6511092891687015E-6</v>
      </c>
      <c r="D17" s="294">
        <f>' Look Up Data'!G22*' Look Up Data'!$B$10</f>
        <v>6.8653120412398002E-6</v>
      </c>
      <c r="E17" s="294">
        <f>' Look Up Data'!H22*' Look Up Data'!$B$10</f>
        <v>5.8059735779865996E-6</v>
      </c>
      <c r="F17" s="294">
        <f>' Look Up Data'!I22*' Look Up Data'!$B$10</f>
        <v>5.1281335448992354E-6</v>
      </c>
      <c r="G17" s="295">
        <f>F17*(1-' Look Up Data'!$L22)</f>
        <v>4.5135791682340853E-6</v>
      </c>
      <c r="H17" s="296">
        <f>G17*(1-' Look Up Data'!$L22)</f>
        <v>3.9726728505696513E-6</v>
      </c>
      <c r="I17" s="296">
        <f>H17*(1-' Look Up Data'!$L22)</f>
        <v>3.4965886249931177E-6</v>
      </c>
      <c r="J17" s="296">
        <f>I17*(1-' Look Up Data'!$L22)</f>
        <v>3.0775582264918003E-6</v>
      </c>
      <c r="K17" s="296">
        <f>J17*(1-' Look Up Data'!$L22)</f>
        <v>2.7087443371940838E-6</v>
      </c>
      <c r="L17" s="296">
        <f>K17*(1-' Look Up Data'!$L22)</f>
        <v>2.3841290218723227E-6</v>
      </c>
      <c r="M17" s="296">
        <f>L17*(1-' Look Up Data'!$L22)</f>
        <v>2.0984155333101153E-6</v>
      </c>
      <c r="N17" s="296">
        <f>M17*(1-' Look Up Data'!$L22)</f>
        <v>1.8469418852923927E-6</v>
      </c>
      <c r="O17" s="296">
        <f>N17*(1-' Look Up Data'!$L22)</f>
        <v>1.6256047829890386E-6</v>
      </c>
      <c r="P17" s="296">
        <f>O17*(1-' Look Up Data'!$L22)</f>
        <v>1.4307926695043174E-6</v>
      </c>
      <c r="Q17" s="296">
        <f>P17*(1-' Look Up Data'!$L22)</f>
        <v>1.2593267961128377E-6</v>
      </c>
      <c r="R17" s="296">
        <f>Q17*(1-' Look Up Data'!$L22)</f>
        <v>1.108409354625254E-6</v>
      </c>
      <c r="S17" s="296">
        <f>R17*(1-' Look Up Data'!$L22)</f>
        <v>9.7557782555965728E-7</v>
      </c>
      <c r="T17" s="296">
        <f>S17*(1-' Look Up Data'!$L22)</f>
        <v>8.5866479721789269E-7</v>
      </c>
      <c r="U17" s="296">
        <f>T17*(1-' Look Up Data'!$L22)</f>
        <v>7.5576260003478118E-7</v>
      </c>
      <c r="V17" s="296">
        <f>U17*(1-' Look Up Data'!$L22)</f>
        <v>6.6519217913901749E-7</v>
      </c>
      <c r="W17" s="296">
        <f>V17*(1-' Look Up Data'!$L22)</f>
        <v>5.8547569721940629E-7</v>
      </c>
      <c r="X17" s="296">
        <f>W17*(1-' Look Up Data'!$L22)</f>
        <v>5.1531242065747811E-7</v>
      </c>
      <c r="Y17" s="296">
        <f>X17*(1-' Look Up Data'!$L22)</f>
        <v>4.5355749546057804E-7</v>
      </c>
      <c r="Z17" s="296">
        <f>Y17*(1-' Look Up Data'!$L22)</f>
        <v>3.9920326668238437E-7</v>
      </c>
      <c r="AA17" s="296">
        <f>Z17*(1-' Look Up Data'!$L22)</f>
        <v>3.5136283651989237E-7</v>
      </c>
      <c r="AB17" s="296">
        <f>AA17*(1-' Look Up Data'!$L22)</f>
        <v>3.0925559280437706E-7</v>
      </c>
      <c r="AC17" s="296">
        <f>AB17*(1-' Look Up Data'!$L22)</f>
        <v>2.7219447175476133E-7</v>
      </c>
      <c r="AD17" s="296">
        <f>AC17*(1-' Look Up Data'!$L22)</f>
        <v>2.3957474715977046E-7</v>
      </c>
      <c r="AE17" s="296">
        <f>AD17*(1-' Look Up Data'!$L22)</f>
        <v>2.1086416306198898E-7</v>
      </c>
      <c r="AF17" s="296">
        <f>AE17*(1-' Look Up Data'!$L22)</f>
        <v>1.8559424893885247E-7</v>
      </c>
      <c r="AG17" s="296">
        <f>AF17*(1-' Look Up Data'!$L22)</f>
        <v>1.6335267567040625E-7</v>
      </c>
      <c r="AH17" s="296">
        <f>AG17*(1-' Look Up Data'!$L22)</f>
        <v>1.4377652756617753E-7</v>
      </c>
      <c r="AI17" s="297">
        <f>AH17*(1-' Look Up Data'!$L22)</f>
        <v>1.2654638067084192E-7</v>
      </c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</row>
    <row r="18" spans="1:53" x14ac:dyDescent="0.35">
      <c r="A18" s="282" t="s">
        <v>45</v>
      </c>
      <c r="B18" s="294">
        <f>' Look Up Data'!E23*' Look Up Data'!$B$10</f>
        <v>7.2132926660796009E-8</v>
      </c>
      <c r="C18" s="294">
        <f>' Look Up Data'!F23*' Look Up Data'!$B$10</f>
        <v>7.0433727530917151E-8</v>
      </c>
      <c r="D18" s="294">
        <f>' Look Up Data'!G23*' Look Up Data'!$B$10</f>
        <v>6.8766260104465353E-8</v>
      </c>
      <c r="E18" s="294">
        <f>' Look Up Data'!H23*' Look Up Data'!$B$10</f>
        <v>6.7192586141458398E-8</v>
      </c>
      <c r="F18" s="294">
        <f>' Look Up Data'!I23*' Look Up Data'!$B$10</f>
        <v>6.5667366300210452E-8</v>
      </c>
      <c r="G18" s="295">
        <f>F18*(1-' Look Up Data'!$L23)</f>
        <v>6.4143641236485607E-8</v>
      </c>
      <c r="H18" s="296">
        <f>G18*(1-' Look Up Data'!$L23)</f>
        <v>6.2655272213373219E-8</v>
      </c>
      <c r="I18" s="296">
        <f>H18*(1-' Look Up Data'!$L23)</f>
        <v>6.120143884034645E-8</v>
      </c>
      <c r="J18" s="296">
        <f>I18*(1-' Look Up Data'!$L23)</f>
        <v>5.9781339762964077E-8</v>
      </c>
      <c r="K18" s="296">
        <f>J18*(1-' Look Up Data'!$L23)</f>
        <v>5.8394192221163136E-8</v>
      </c>
      <c r="L18" s="296">
        <f>K18*(1-' Look Up Data'!$L23)</f>
        <v>5.7039231617800741E-8</v>
      </c>
      <c r="M18" s="296">
        <f>L18*(1-' Look Up Data'!$L23)</f>
        <v>5.5715711097207378E-8</v>
      </c>
      <c r="N18" s="296">
        <f>M18*(1-' Look Up Data'!$L23)</f>
        <v>5.4422901133519294E-8</v>
      </c>
      <c r="O18" s="296">
        <f>N18*(1-' Look Up Data'!$L23)</f>
        <v>5.3160089128563084E-8</v>
      </c>
      <c r="P18" s="296">
        <f>O18*(1-' Look Up Data'!$L23)</f>
        <v>5.1926579019070868E-8</v>
      </c>
      <c r="Q18" s="296">
        <f>P18*(1-' Look Up Data'!$L23)</f>
        <v>5.0721690893009488E-8</v>
      </c>
      <c r="R18" s="296">
        <f>Q18*(1-' Look Up Data'!$L23)</f>
        <v>4.9544760614812308E-8</v>
      </c>
      <c r="S18" s="296">
        <f>R18*(1-' Look Up Data'!$L23)</f>
        <v>4.8395139459307016E-8</v>
      </c>
      <c r="T18" s="296">
        <f>S18*(1-' Look Up Data'!$L23)</f>
        <v>4.7272193754137646E-8</v>
      </c>
      <c r="U18" s="296">
        <f>T18*(1-' Look Up Data'!$L23)</f>
        <v>4.6175304530483711E-8</v>
      </c>
      <c r="V18" s="296">
        <f>U18*(1-' Look Up Data'!$L23)</f>
        <v>4.5103867181883972E-8</v>
      </c>
      <c r="W18" s="296">
        <f>V18*(1-' Look Up Data'!$L23)</f>
        <v>4.4057291130976737E-8</v>
      </c>
      <c r="X18" s="296">
        <f>W18*(1-' Look Up Data'!$L23)</f>
        <v>4.3034999503973014E-8</v>
      </c>
      <c r="Y18" s="296">
        <f>X18*(1-' Look Up Data'!$L23)</f>
        <v>4.2036428812683092E-8</v>
      </c>
      <c r="Z18" s="296">
        <f>Y18*(1-' Look Up Data'!$L23)</f>
        <v>4.1061028643921258E-8</v>
      </c>
      <c r="AA18" s="296">
        <f>Z18*(1-' Look Up Data'!$L23)</f>
        <v>4.0108261356117511E-8</v>
      </c>
      <c r="AB18" s="296">
        <f>AA18*(1-' Look Up Data'!$L23)</f>
        <v>3.9177601782968971E-8</v>
      </c>
      <c r="AC18" s="296">
        <f>AB18*(1-' Look Up Data'!$L23)</f>
        <v>3.8268536943967657E-8</v>
      </c>
      <c r="AD18" s="296">
        <f>AC18*(1-' Look Up Data'!$L23)</f>
        <v>3.7380565761645143E-8</v>
      </c>
      <c r="AE18" s="296">
        <f>AD18*(1-' Look Up Data'!$L23)</f>
        <v>3.6513198785378108E-8</v>
      </c>
      <c r="AF18" s="296">
        <f>AE18*(1-' Look Up Data'!$L23)</f>
        <v>3.5665957921602677E-8</v>
      </c>
      <c r="AG18" s="296">
        <f>AF18*(1-' Look Up Data'!$L23)</f>
        <v>3.4838376170288746E-8</v>
      </c>
      <c r="AH18" s="296">
        <f>AG18*(1-' Look Up Data'!$L23)</f>
        <v>3.4029997367529101E-8</v>
      </c>
      <c r="AI18" s="297">
        <f>AH18*(1-' Look Up Data'!$L23)</f>
        <v>3.3240375934101392E-8</v>
      </c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</row>
    <row r="19" spans="1:53" ht="16.5" x14ac:dyDescent="0.35">
      <c r="A19" s="282" t="s">
        <v>43</v>
      </c>
      <c r="B19" s="294">
        <f>' Look Up Data'!E24*' Look Up Data'!$B$10</f>
        <v>1.2037928675379452E-2</v>
      </c>
      <c r="C19" s="294">
        <f>' Look Up Data'!F24*' Look Up Data'!$B$10</f>
        <v>1.175956257159253E-2</v>
      </c>
      <c r="D19" s="294">
        <f>' Look Up Data'!G24*' Look Up Data'!$B$10</f>
        <v>1.1486911543557892E-2</v>
      </c>
      <c r="E19" s="294">
        <f>' Look Up Data'!H24*' Look Up Data'!$B$10</f>
        <v>1.1228309927087855E-2</v>
      </c>
      <c r="F19" s="294">
        <f>' Look Up Data'!I24*' Look Up Data'!$B$10</f>
        <v>1.0978736079207595E-2</v>
      </c>
      <c r="G19" s="295">
        <f>F19*(1-' Look Up Data'!$L24)</f>
        <v>1.0728833113288374E-2</v>
      </c>
      <c r="H19" s="296">
        <f>G19*(1-' Look Up Data'!$L24)</f>
        <v>1.0484618551929082E-2</v>
      </c>
      <c r="I19" s="296">
        <f>H19*(1-' Look Up Data'!$L24)</f>
        <v>1.0245962913087285E-2</v>
      </c>
      <c r="J19" s="296">
        <f>I19*(1-' Look Up Data'!$L24)</f>
        <v>1.0012739662049479E-2</v>
      </c>
      <c r="K19" s="296">
        <f>J19*(1-' Look Up Data'!$L24)</f>
        <v>9.7848251443426477E-3</v>
      </c>
      <c r="L19" s="296">
        <f>K19*(1-' Look Up Data'!$L24)</f>
        <v>9.5620985201729288E-3</v>
      </c>
      <c r="M19" s="296">
        <f>L19*(1-' Look Up Data'!$L24)</f>
        <v>9.3444417003566097E-3</v>
      </c>
      <c r="N19" s="296">
        <f>M19*(1-' Look Up Data'!$L24)</f>
        <v>9.1317392837094915E-3</v>
      </c>
      <c r="O19" s="296">
        <f>N19*(1-' Look Up Data'!$L24)</f>
        <v>8.9238784958614262E-3</v>
      </c>
      <c r="P19" s="296">
        <f>O19*(1-' Look Up Data'!$L24)</f>
        <v>8.7207491294635873E-3</v>
      </c>
      <c r="Q19" s="296">
        <f>P19*(1-' Look Up Data'!$L24)</f>
        <v>8.5222434857567652E-3</v>
      </c>
      <c r="R19" s="296">
        <f>Q19*(1-' Look Up Data'!$L24)</f>
        <v>8.3282563174697129E-3</v>
      </c>
      <c r="S19" s="296">
        <f>R19*(1-' Look Up Data'!$L24)</f>
        <v>8.1386847730172667E-3</v>
      </c>
      <c r="T19" s="296">
        <f>S19*(1-' Look Up Data'!$L24)</f>
        <v>7.953428341968655E-3</v>
      </c>
      <c r="U19" s="296">
        <f>T19*(1-' Look Up Data'!$L24)</f>
        <v>7.7723888017570807E-3</v>
      </c>
      <c r="V19" s="296">
        <f>U19*(1-' Look Up Data'!$L24)</f>
        <v>7.5954701656023227E-3</v>
      </c>
      <c r="W19" s="296">
        <f>V19*(1-' Look Up Data'!$L24)</f>
        <v>7.4225786316187512E-3</v>
      </c>
      <c r="X19" s="296">
        <f>W19*(1-' Look Up Data'!$L24)</f>
        <v>7.2536225330817649E-3</v>
      </c>
      <c r="Y19" s="296">
        <f>X19*(1-' Look Up Data'!$L24)</f>
        <v>7.0885122898262896E-3</v>
      </c>
      <c r="Z19" s="296">
        <f>Y19*(1-' Look Up Data'!$L24)</f>
        <v>6.9271603607515631E-3</v>
      </c>
      <c r="AA19" s="296">
        <f>Z19*(1-' Look Up Data'!$L24)</f>
        <v>6.7694811974070308E-3</v>
      </c>
      <c r="AB19" s="296">
        <f>AA19*(1-' Look Up Data'!$L24)</f>
        <v>6.615391198634738E-3</v>
      </c>
      <c r="AC19" s="296">
        <f>AB19*(1-' Look Up Data'!$L24)</f>
        <v>6.4648086662441734E-3</v>
      </c>
      <c r="AD19" s="296">
        <f>AC19*(1-' Look Up Data'!$L24)</f>
        <v>6.3176537616960616E-3</v>
      </c>
      <c r="AE19" s="296">
        <f>AD19*(1-' Look Up Data'!$L24)</f>
        <v>6.1738484637721379E-3</v>
      </c>
      <c r="AF19" s="296">
        <f>AE19*(1-' Look Up Data'!$L24)</f>
        <v>6.0333165272084665E-3</v>
      </c>
      <c r="AG19" s="296">
        <f>AF19*(1-' Look Up Data'!$L24)</f>
        <v>5.8959834422703614E-3</v>
      </c>
      <c r="AH19" s="296">
        <f>AG19*(1-' Look Up Data'!$L24)</f>
        <v>5.7617763952474829E-3</v>
      </c>
      <c r="AI19" s="297">
        <f>AH19*(1-' Look Up Data'!$L24)</f>
        <v>5.6306242298481638E-3</v>
      </c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</row>
    <row r="20" spans="1:53" x14ac:dyDescent="0.35">
      <c r="A20" s="282" t="s">
        <v>50</v>
      </c>
      <c r="B20" s="294">
        <f>' Look Up Data'!E25*' Look Up Data'!$B$10</f>
        <v>3.0632565713118855E-7</v>
      </c>
      <c r="C20" s="294">
        <f>' Look Up Data'!F25*' Look Up Data'!$B$10</f>
        <v>2.9959116902102103E-7</v>
      </c>
      <c r="D20" s="294">
        <f>' Look Up Data'!G25*' Look Up Data'!$B$10</f>
        <v>2.9424032121831302E-7</v>
      </c>
      <c r="E20" s="294">
        <f>' Look Up Data'!H25*' Look Up Data'!$B$10</f>
        <v>2.8992620044270604E-7</v>
      </c>
      <c r="F20" s="294">
        <f>' Look Up Data'!I25*' Look Up Data'!$B$10</f>
        <v>2.8294350718760851E-7</v>
      </c>
      <c r="G20" s="295">
        <f>F20*(1-' Look Up Data'!$L25)</f>
        <v>2.7738234930761241E-7</v>
      </c>
      <c r="H20" s="296">
        <f>G20*(1-' Look Up Data'!$L25)</f>
        <v>2.7193049408408524E-7</v>
      </c>
      <c r="I20" s="296">
        <f>H20*(1-' Look Up Data'!$L25)</f>
        <v>2.6658579321069065E-7</v>
      </c>
      <c r="J20" s="296">
        <f>I20*(1-' Look Up Data'!$L25)</f>
        <v>2.6134614060531867E-7</v>
      </c>
      <c r="K20" s="296">
        <f>J20*(1-' Look Up Data'!$L25)</f>
        <v>2.5620947158018303E-7</v>
      </c>
      <c r="L20" s="296">
        <f>K20*(1-' Look Up Data'!$L25)</f>
        <v>2.5117376202822989E-7</v>
      </c>
      <c r="M20" s="296">
        <f>L20*(1-' Look Up Data'!$L25)</f>
        <v>2.4623702762553735E-7</v>
      </c>
      <c r="N20" s="296">
        <f>M20*(1-' Look Up Data'!$L25)</f>
        <v>2.4139732304939172E-7</v>
      </c>
      <c r="O20" s="296">
        <f>N20*(1-' Look Up Data'!$L25)</f>
        <v>2.3665274121173193E-7</v>
      </c>
      <c r="P20" s="296">
        <f>O20*(1-' Look Up Data'!$L25)</f>
        <v>2.3200141250766075E-7</v>
      </c>
      <c r="Q20" s="296">
        <f>P20*(1-' Look Up Data'!$L25)</f>
        <v>2.2744150407872579E-7</v>
      </c>
      <c r="R20" s="296">
        <f>Q20*(1-' Look Up Data'!$L25)</f>
        <v>2.229712190906808E-7</v>
      </c>
      <c r="S20" s="296">
        <f>R20*(1-' Look Up Data'!$L25)</f>
        <v>2.1858879602544222E-7</v>
      </c>
      <c r="T20" s="296">
        <f>S20*(1-' Look Up Data'!$L25)</f>
        <v>2.1429250798696209E-7</v>
      </c>
      <c r="U20" s="296">
        <f>T20*(1-' Look Up Data'!$L25)</f>
        <v>2.1008066202074368E-7</v>
      </c>
      <c r="V20" s="296">
        <f>U20*(1-' Look Up Data'!$L25)</f>
        <v>2.0595159844673205E-7</v>
      </c>
      <c r="W20" s="296">
        <f>V20*(1-' Look Up Data'!$L25)</f>
        <v>2.0190369020531617E-7</v>
      </c>
      <c r="X20" s="296">
        <f>W20*(1-' Look Up Data'!$L25)</f>
        <v>1.9793534221618531E-7</v>
      </c>
      <c r="Y20" s="296">
        <f>X20*(1-' Look Up Data'!$L25)</f>
        <v>1.9404499074978677E-7</v>
      </c>
      <c r="Z20" s="296">
        <f>Y20*(1-' Look Up Data'!$L25)</f>
        <v>1.9023110281113749E-7</v>
      </c>
      <c r="AA20" s="296">
        <f>Z20*(1-' Look Up Data'!$L25)</f>
        <v>1.8649217553574662E-7</v>
      </c>
      <c r="AB20" s="296">
        <f>AA20*(1-' Look Up Data'!$L25)</f>
        <v>1.8282673559741093E-7</v>
      </c>
      <c r="AC20" s="296">
        <f>AB20*(1-' Look Up Data'!$L25)</f>
        <v>1.7923333862764994E-7</v>
      </c>
      <c r="AD20" s="296">
        <f>AC20*(1-' Look Up Data'!$L25)</f>
        <v>1.7571056864655171E-7</v>
      </c>
      <c r="AE20" s="296">
        <f>AD20*(1-' Look Up Data'!$L25)</f>
        <v>1.7225703750480528E-7</v>
      </c>
      <c r="AF20" s="296">
        <f>AE20*(1-' Look Up Data'!$L25)</f>
        <v>1.6887138433669972E-7</v>
      </c>
      <c r="AG20" s="296">
        <f>AF20*(1-' Look Up Data'!$L25)</f>
        <v>1.6555227502387428E-7</v>
      </c>
      <c r="AH20" s="296">
        <f>AG20*(1-' Look Up Data'!$L25)</f>
        <v>1.6229840166960838E-7</v>
      </c>
      <c r="AI20" s="297">
        <f>AH20*(1-' Look Up Data'!$L25)</f>
        <v>1.5910848208344429E-7</v>
      </c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</row>
    <row r="21" spans="1:53" x14ac:dyDescent="0.35">
      <c r="A21" s="126" t="s">
        <v>31</v>
      </c>
      <c r="B21" s="294"/>
      <c r="C21" s="294"/>
      <c r="D21" s="294"/>
      <c r="E21" s="294"/>
      <c r="F21" s="294"/>
      <c r="G21" s="295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7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</row>
    <row r="22" spans="1:53" x14ac:dyDescent="0.35">
      <c r="A22" s="282" t="s">
        <v>44</v>
      </c>
      <c r="B22" s="294">
        <f>' Look Up Data'!E27*' Look Up Data'!$B$10</f>
        <v>3.4463585429905771E-5</v>
      </c>
      <c r="C22" s="294">
        <f>' Look Up Data'!F27*' Look Up Data'!$B$10</f>
        <v>3.1572070532242538E-5</v>
      </c>
      <c r="D22" s="294">
        <f>' Look Up Data'!G27*' Look Up Data'!$B$10</f>
        <v>2.9019750254825965E-5</v>
      </c>
      <c r="E22" s="294">
        <f>' Look Up Data'!H27*' Look Up Data'!$B$10</f>
        <v>2.7160774592576753E-5</v>
      </c>
      <c r="F22" s="294">
        <f>' Look Up Data'!I27*' Look Up Data'!$B$10</f>
        <v>2.5496414369442097E-5</v>
      </c>
      <c r="G22" s="295">
        <f>F22*(1-' Look Up Data'!$L27)</f>
        <v>2.3646059144532242E-5</v>
      </c>
      <c r="H22" s="296">
        <f>G22*(1-' Look Up Data'!$L27)</f>
        <v>2.1929990035651892E-5</v>
      </c>
      <c r="I22" s="296">
        <f>H22*(1-' Look Up Data'!$L27)</f>
        <v>2.0338461475725313E-5</v>
      </c>
      <c r="J22" s="296">
        <f>I22*(1-' Look Up Data'!$L27)</f>
        <v>1.8862435164224022E-5</v>
      </c>
      <c r="K22" s="296">
        <f>J22*(1-' Look Up Data'!$L27)</f>
        <v>1.7493528738602221E-5</v>
      </c>
      <c r="L22" s="296">
        <f>K22*(1-' Look Up Data'!$L27)</f>
        <v>1.6223968170808092E-5</v>
      </c>
      <c r="M22" s="296">
        <f>L22*(1-' Look Up Data'!$L27)</f>
        <v>1.5046543618530438E-5</v>
      </c>
      <c r="N22" s="296">
        <f>M22*(1-' Look Up Data'!$L27)</f>
        <v>1.395456848045964E-5</v>
      </c>
      <c r="O22" s="296">
        <f>N22*(1-' Look Up Data'!$L27)</f>
        <v>1.2941841423037493E-5</v>
      </c>
      <c r="P22" s="296">
        <f>O22*(1-' Look Up Data'!$L27)</f>
        <v>1.2002611163045597E-5</v>
      </c>
      <c r="Q22" s="296">
        <f>P22*(1-' Look Up Data'!$L27)</f>
        <v>1.1131543806032418E-5</v>
      </c>
      <c r="R22" s="296">
        <f>Q22*(1-' Look Up Data'!$L27)</f>
        <v>1.0323692555093727E-5</v>
      </c>
      <c r="S22" s="296">
        <f>R22*(1-' Look Up Data'!$L27)</f>
        <v>9.5744696179824089E-6</v>
      </c>
      <c r="T22" s="296">
        <f>S22*(1-' Look Up Data'!$L27)</f>
        <v>8.8796201530079318E-6</v>
      </c>
      <c r="U22" s="296">
        <f>T22*(1-' Look Up Data'!$L27)</f>
        <v>8.2351981057640946E-6</v>
      </c>
      <c r="V22" s="296">
        <f>U22*(1-' Look Up Data'!$L27)</f>
        <v>7.6375437994616612E-6</v>
      </c>
      <c r="W22" s="296">
        <f>V22*(1-' Look Up Data'!$L27)</f>
        <v>7.0832631516012548E-6</v>
      </c>
      <c r="X22" s="296">
        <f>W22*(1-' Look Up Data'!$L27)</f>
        <v>6.5692083989578688E-6</v>
      </c>
      <c r="Y22" s="296">
        <f>X22*(1-' Look Up Data'!$L27)</f>
        <v>6.0924602214140561E-6</v>
      </c>
      <c r="Z22" s="296">
        <f>Y22*(1-' Look Up Data'!$L27)</f>
        <v>5.6503111631229382E-6</v>
      </c>
      <c r="AA22" s="296">
        <f>Z22*(1-' Look Up Data'!$L27)</f>
        <v>5.2402502568497168E-6</v>
      </c>
      <c r="AB22" s="296">
        <f>AA22*(1-' Look Up Data'!$L27)</f>
        <v>4.8599487641732294E-6</v>
      </c>
      <c r="AC22" s="296">
        <f>AB22*(1-' Look Up Data'!$L27)</f>
        <v>4.5072469505660595E-6</v>
      </c>
      <c r="AD22" s="296">
        <f>AC22*(1-' Look Up Data'!$L27)</f>
        <v>4.1801418202488114E-6</v>
      </c>
      <c r="AE22" s="296">
        <f>AD22*(1-' Look Up Data'!$L27)</f>
        <v>3.8767757411646944E-6</v>
      </c>
      <c r="AF22" s="296">
        <f>AE22*(1-' Look Up Data'!$L27)</f>
        <v>3.5954258954755954E-6</v>
      </c>
      <c r="AG22" s="296">
        <f>AF22*(1-' Look Up Data'!$L27)</f>
        <v>3.334494495668924E-6</v>
      </c>
      <c r="AH22" s="296">
        <f>AG22*(1-' Look Up Data'!$L27)</f>
        <v>3.092499710712456E-6</v>
      </c>
      <c r="AI22" s="297">
        <f>AH22*(1-' Look Up Data'!$L27)</f>
        <v>2.8680672507267417E-6</v>
      </c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</row>
    <row r="23" spans="1:53" x14ac:dyDescent="0.35">
      <c r="A23" s="282" t="s">
        <v>45</v>
      </c>
      <c r="B23" s="294">
        <f>' Look Up Data'!E28*' Look Up Data'!$B$10</f>
        <v>1.0167331237615703E-7</v>
      </c>
      <c r="C23" s="294">
        <f>' Look Up Data'!F28*' Look Up Data'!$B$10</f>
        <v>1.0019498735017051E-7</v>
      </c>
      <c r="D23" s="294">
        <f>' Look Up Data'!G28*' Look Up Data'!$B$10</f>
        <v>9.8684556941726126E-8</v>
      </c>
      <c r="E23" s="294">
        <f>' Look Up Data'!H28*' Look Up Data'!$B$10</f>
        <v>9.7061834392545937E-8</v>
      </c>
      <c r="F23" s="294">
        <f>' Look Up Data'!I28*' Look Up Data'!$B$10</f>
        <v>9.557513586050811E-8</v>
      </c>
      <c r="G23" s="295">
        <f>F23*(1-' Look Up Data'!$L28)</f>
        <v>9.4108621499075241E-8</v>
      </c>
      <c r="H23" s="296">
        <f>G23*(1-' Look Up Data'!$L28)</f>
        <v>9.2664609479416996E-8</v>
      </c>
      <c r="I23" s="296">
        <f>H23*(1-' Look Up Data'!$L28)</f>
        <v>9.1242754523369958E-8</v>
      </c>
      <c r="J23" s="296">
        <f>I23*(1-' Look Up Data'!$L28)</f>
        <v>8.9842716650753081E-8</v>
      </c>
      <c r="K23" s="296">
        <f>J23*(1-' Look Up Data'!$L28)</f>
        <v>8.846416109807492E-8</v>
      </c>
      <c r="L23" s="296">
        <f>K23*(1-' Look Up Data'!$L28)</f>
        <v>8.7106758238488263E-8</v>
      </c>
      <c r="M23" s="296">
        <f>L23*(1-' Look Up Data'!$L28)</f>
        <v>8.5770183502972897E-8</v>
      </c>
      <c r="N23" s="296">
        <f>M23*(1-' Look Up Data'!$L28)</f>
        <v>8.4454117302727865E-8</v>
      </c>
      <c r="O23" s="296">
        <f>N23*(1-' Look Up Data'!$L28)</f>
        <v>8.3158244952754446E-8</v>
      </c>
      <c r="P23" s="296">
        <f>O23*(1-' Look Up Data'!$L28)</f>
        <v>8.1882256596611727E-8</v>
      </c>
      <c r="Q23" s="296">
        <f>P23*(1-' Look Up Data'!$L28)</f>
        <v>8.062584713232678E-8</v>
      </c>
      <c r="R23" s="296">
        <f>Q23*(1-' Look Up Data'!$L28)</f>
        <v>7.9388716139441581E-8</v>
      </c>
      <c r="S23" s="296">
        <f>R23*(1-' Look Up Data'!$L28)</f>
        <v>7.8170567807179408E-8</v>
      </c>
      <c r="T23" s="296">
        <f>S23*(1-' Look Up Data'!$L28)</f>
        <v>7.6971110863713432E-8</v>
      </c>
      <c r="U23" s="296">
        <f>T23*(1-' Look Up Data'!$L28)</f>
        <v>7.5790058506520611E-8</v>
      </c>
      <c r="V23" s="296">
        <f>U23*(1-' Look Up Data'!$L28)</f>
        <v>7.4627128333804261E-8</v>
      </c>
      <c r="W23" s="296">
        <f>V23*(1-' Look Up Data'!$L28)</f>
        <v>7.3482042276968858E-8</v>
      </c>
      <c r="X23" s="296">
        <f>W23*(1-' Look Up Data'!$L28)</f>
        <v>7.2354526534130985E-8</v>
      </c>
      <c r="Y23" s="296">
        <f>X23*(1-' Look Up Data'!$L28)</f>
        <v>7.1244311504650467E-8</v>
      </c>
      <c r="Z23" s="296">
        <f>Y23*(1-' Look Up Data'!$L28)</f>
        <v>7.0151131724666097E-8</v>
      </c>
      <c r="AA23" s="296">
        <f>Z23*(1-' Look Up Data'!$L28)</f>
        <v>6.9074725803620467E-8</v>
      </c>
      <c r="AB23" s="296">
        <f>AA23*(1-' Look Up Data'!$L28)</f>
        <v>6.8014836361758803E-8</v>
      </c>
      <c r="AC23" s="296">
        <f>AB23*(1-' Look Up Data'!$L28)</f>
        <v>6.6971209968586809E-8</v>
      </c>
      <c r="AD23" s="296">
        <f>AC23*(1-' Look Up Data'!$L28)</f>
        <v>6.5943597082272818E-8</v>
      </c>
      <c r="AE23" s="296">
        <f>AD23*(1-' Look Up Data'!$L28)</f>
        <v>6.4931751989979788E-8</v>
      </c>
      <c r="AF23" s="296">
        <f>AE23*(1-' Look Up Data'!$L28)</f>
        <v>6.3935432749112777E-8</v>
      </c>
      <c r="AG23" s="296">
        <f>AF23*(1-' Look Up Data'!$L28)</f>
        <v>6.2954401129468054E-8</v>
      </c>
      <c r="AH23" s="296">
        <f>AG23*(1-' Look Up Data'!$L28)</f>
        <v>6.1988422556269718E-8</v>
      </c>
      <c r="AI23" s="297">
        <f>AH23*(1-' Look Up Data'!$L28)</f>
        <v>6.1037266054080517E-8</v>
      </c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</row>
    <row r="24" spans="1:53" ht="16.5" x14ac:dyDescent="0.35">
      <c r="A24" s="282" t="s">
        <v>43</v>
      </c>
      <c r="B24" s="294">
        <f>' Look Up Data'!E29*' Look Up Data'!$B$10</f>
        <v>2.3361559574991534E-2</v>
      </c>
      <c r="C24" s="294">
        <f>' Look Up Data'!F29*' Look Up Data'!$B$10</f>
        <v>2.3023153573541566E-2</v>
      </c>
      <c r="D24" s="294">
        <f>' Look Up Data'!G29*' Look Up Data'!$B$10</f>
        <v>2.2677212438268268E-2</v>
      </c>
      <c r="E24" s="294">
        <f>' Look Up Data'!H29*' Look Up Data'!$B$10</f>
        <v>2.2313964601471767E-2</v>
      </c>
      <c r="F24" s="294">
        <f>' Look Up Data'!I29*' Look Up Data'!$B$10</f>
        <v>2.1968276262784033E-2</v>
      </c>
      <c r="G24" s="295">
        <f>F24*(1-' Look Up Data'!$L29)</f>
        <v>2.1633137902259552E-2</v>
      </c>
      <c r="H24" s="296">
        <f>G24*(1-' Look Up Data'!$L29)</f>
        <v>2.1303112265161867E-2</v>
      </c>
      <c r="I24" s="296">
        <f>H24*(1-' Look Up Data'!$L29)</f>
        <v>2.0978121354031067E-2</v>
      </c>
      <c r="J24" s="296">
        <f>I24*(1-' Look Up Data'!$L29)</f>
        <v>2.0658088361302188E-2</v>
      </c>
      <c r="K24" s="296">
        <f>J24*(1-' Look Up Data'!$L29)</f>
        <v>2.0342937651152693E-2</v>
      </c>
      <c r="L24" s="296">
        <f>K24*(1-' Look Up Data'!$L29)</f>
        <v>2.0032594741626889E-2</v>
      </c>
      <c r="M24" s="296">
        <f>L24*(1-' Look Up Data'!$L29)</f>
        <v>1.9726986287033042E-2</v>
      </c>
      <c r="N24" s="296">
        <f>M24*(1-' Look Up Data'!$L29)</f>
        <v>1.9426040060609027E-2</v>
      </c>
      <c r="O24" s="296">
        <f>N24*(1-' Look Up Data'!$L29)</f>
        <v>1.9129684937452436E-2</v>
      </c>
      <c r="P24" s="296">
        <f>O24*(1-' Look Up Data'!$L29)</f>
        <v>1.8837850877711095E-2</v>
      </c>
      <c r="Q24" s="296">
        <f>P24*(1-' Look Up Data'!$L29)</f>
        <v>1.855046891003E-2</v>
      </c>
      <c r="R24" s="296">
        <f>Q24*(1-' Look Up Data'!$L29)</f>
        <v>1.8267471115250816E-2</v>
      </c>
      <c r="S24" s="296">
        <f>R24*(1-' Look Up Data'!$L29)</f>
        <v>1.7988790610360007E-2</v>
      </c>
      <c r="T24" s="296">
        <f>S24*(1-' Look Up Data'!$L29)</f>
        <v>1.7714361532681876E-2</v>
      </c>
      <c r="U24" s="296">
        <f>T24*(1-' Look Up Data'!$L29)</f>
        <v>1.744411902431274E-2</v>
      </c>
      <c r="V24" s="296">
        <f>U24*(1-' Look Up Data'!$L29)</f>
        <v>1.7177999216792569E-2</v>
      </c>
      <c r="W24" s="296">
        <f>V24*(1-' Look Up Data'!$L29)</f>
        <v>1.6915939216010464E-2</v>
      </c>
      <c r="X24" s="296">
        <f>W24*(1-' Look Up Data'!$L29)</f>
        <v>1.6657877087340428E-2</v>
      </c>
      <c r="Y24" s="296">
        <f>X24*(1-' Look Up Data'!$L29)</f>
        <v>1.6403751841003868E-2</v>
      </c>
      <c r="Z24" s="296">
        <f>Y24*(1-' Look Up Data'!$L29)</f>
        <v>1.6153503417655438E-2</v>
      </c>
      <c r="AA24" s="296">
        <f>Z24*(1-' Look Up Data'!$L29)</f>
        <v>1.5907072674188741E-2</v>
      </c>
      <c r="AB24" s="296">
        <f>AA24*(1-' Look Up Data'!$L29)</f>
        <v>1.5664401369758607E-2</v>
      </c>
      <c r="AC24" s="296">
        <f>AB24*(1-' Look Up Data'!$L29)</f>
        <v>1.5425432152016577E-2</v>
      </c>
      <c r="AD24" s="296">
        <f>AC24*(1-' Look Up Data'!$L29)</f>
        <v>1.5190108543556399E-2</v>
      </c>
      <c r="AE24" s="296">
        <f>AD24*(1-' Look Up Data'!$L29)</f>
        <v>1.4958374928566288E-2</v>
      </c>
      <c r="AF24" s="296">
        <f>AE24*(1-' Look Up Data'!$L29)</f>
        <v>1.4730176539684826E-2</v>
      </c>
      <c r="AG24" s="296">
        <f>AF24*(1-' Look Up Data'!$L29)</f>
        <v>1.4505459445057369E-2</v>
      </c>
      <c r="AH24" s="296">
        <f>AG24*(1-' Look Up Data'!$L29)</f>
        <v>1.4284170535589932E-2</v>
      </c>
      <c r="AI24" s="297">
        <f>AH24*(1-' Look Up Data'!$L29)</f>
        <v>1.4066257512397505E-2</v>
      </c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</row>
    <row r="25" spans="1:53" x14ac:dyDescent="0.35">
      <c r="A25" s="282" t="s">
        <v>50</v>
      </c>
      <c r="B25" s="294">
        <f>' Look Up Data'!E30*' Look Up Data'!$B$10</f>
        <v>1.1573209875234116E-6</v>
      </c>
      <c r="C25" s="294">
        <f>' Look Up Data'!F30*' Look Up Data'!$B$10</f>
        <v>1.0190835014189519E-6</v>
      </c>
      <c r="D25" s="294">
        <f>' Look Up Data'!G30*' Look Up Data'!$B$10</f>
        <v>9.1323582477745304E-7</v>
      </c>
      <c r="E25" s="294">
        <f>' Look Up Data'!H30*' Look Up Data'!$B$10</f>
        <v>8.7119567033948232E-7</v>
      </c>
      <c r="F25" s="294">
        <f>' Look Up Data'!I30*' Look Up Data'!$B$10</f>
        <v>7.7832435653827967E-7</v>
      </c>
      <c r="G25" s="295">
        <f>F25*(1-' Look Up Data'!$L30)</f>
        <v>7.0483476899109306E-7</v>
      </c>
      <c r="H25" s="296">
        <f>G25*(1-' Look Up Data'!$L30)</f>
        <v>6.382840873543885E-7</v>
      </c>
      <c r="I25" s="296">
        <f>H25*(1-' Look Up Data'!$L30)</f>
        <v>5.7801713833298848E-7</v>
      </c>
      <c r="J25" s="296">
        <f>I25*(1-' Look Up Data'!$L30)</f>
        <v>5.2344061026411871E-7</v>
      </c>
      <c r="K25" s="296">
        <f>J25*(1-' Look Up Data'!$L30)</f>
        <v>4.7401721212603692E-7</v>
      </c>
      <c r="L25" s="296">
        <f>K25*(1-' Look Up Data'!$L30)</f>
        <v>4.2926038405458178E-7</v>
      </c>
      <c r="M25" s="296">
        <f>L25*(1-' Look Up Data'!$L30)</f>
        <v>3.8872950729412078E-7</v>
      </c>
      <c r="N25" s="296">
        <f>M25*(1-' Look Up Data'!$L30)</f>
        <v>3.5202556642617109E-7</v>
      </c>
      <c r="O25" s="296">
        <f>N25*(1-' Look Up Data'!$L30)</f>
        <v>3.1878722117151929E-7</v>
      </c>
      <c r="P25" s="296">
        <f>O25*(1-' Look Up Data'!$L30)</f>
        <v>2.8868724909380302E-7</v>
      </c>
      <c r="Q25" s="296">
        <f>P25*(1-' Look Up Data'!$L30)</f>
        <v>2.6142932418394307E-7</v>
      </c>
      <c r="R25" s="296">
        <f>Q25*(1-' Look Up Data'!$L30)</f>
        <v>2.3674509961146843E-7</v>
      </c>
      <c r="S25" s="296">
        <f>R25*(1-' Look Up Data'!$L30)</f>
        <v>2.1439156592321781E-7</v>
      </c>
      <c r="T25" s="296">
        <f>S25*(1-' Look Up Data'!$L30)</f>
        <v>1.9414865868160453E-7</v>
      </c>
      <c r="U25" s="296">
        <f>T25*(1-' Look Up Data'!$L30)</f>
        <v>1.7581709199029682E-7</v>
      </c>
      <c r="V25" s="296">
        <f>U25*(1-' Look Up Data'!$L30)</f>
        <v>1.5921639657896517E-7</v>
      </c>
      <c r="W25" s="296">
        <f>V25*(1-' Look Up Data'!$L30)</f>
        <v>1.4418314313257636E-7</v>
      </c>
      <c r="X25" s="296">
        <f>W25*(1-' Look Up Data'!$L30)</f>
        <v>1.3056933337439634E-7</v>
      </c>
      <c r="Y25" s="296">
        <f>X25*(1-' Look Up Data'!$L30)</f>
        <v>1.182409430633531E-7</v>
      </c>
      <c r="Z25" s="296">
        <f>Y25*(1-' Look Up Data'!$L30)</f>
        <v>1.0707660256196623E-7</v>
      </c>
      <c r="AA25" s="296">
        <f>Z25*(1-' Look Up Data'!$L30)</f>
        <v>9.6966401985394768E-8</v>
      </c>
      <c r="AB25" s="296">
        <f>AA25*(1-' Look Up Data'!$L30)</f>
        <v>8.7810809168621747E-8</v>
      </c>
      <c r="AC25" s="296">
        <f>AB25*(1-' Look Up Data'!$L30)</f>
        <v>7.9519689799457631E-8</v>
      </c>
      <c r="AD25" s="296">
        <f>AC25*(1-' Look Up Data'!$L30)</f>
        <v>7.2011420070839745E-8</v>
      </c>
      <c r="AE25" s="296">
        <f>AD25*(1-' Look Up Data'!$L30)</f>
        <v>6.5212083116731555E-8</v>
      </c>
      <c r="AF25" s="296">
        <f>AE25*(1-' Look Up Data'!$L30)</f>
        <v>5.9054741320752758E-8</v>
      </c>
      <c r="AG25" s="296">
        <f>AF25*(1-' Look Up Data'!$L30)</f>
        <v>5.3478777333617178E-8</v>
      </c>
      <c r="AH25" s="296">
        <f>AG25*(1-' Look Up Data'!$L30)</f>
        <v>4.8429297311875025E-8</v>
      </c>
      <c r="AI25" s="297">
        <f>AH25*(1-' Look Up Data'!$L30)</f>
        <v>4.3856590503007831E-8</v>
      </c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</row>
    <row r="26" spans="1:53" x14ac:dyDescent="0.35">
      <c r="A26" s="126" t="s">
        <v>32</v>
      </c>
      <c r="B26" s="294"/>
      <c r="C26" s="294"/>
      <c r="D26" s="294"/>
      <c r="E26" s="294"/>
      <c r="F26" s="294"/>
      <c r="G26" s="295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7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</row>
    <row r="27" spans="1:53" x14ac:dyDescent="0.35">
      <c r="A27" s="282" t="s">
        <v>44</v>
      </c>
      <c r="B27" s="294">
        <f>' Look Up Data'!E32*' Look Up Data'!$B$10</f>
        <v>1.6987695171033151E-4</v>
      </c>
      <c r="C27" s="294">
        <f>' Look Up Data'!F32*' Look Up Data'!$B$10</f>
        <v>1.5683592590047502E-4</v>
      </c>
      <c r="D27" s="294">
        <f>' Look Up Data'!G32*' Look Up Data'!$B$10</f>
        <v>1.4629704134051051E-4</v>
      </c>
      <c r="E27" s="294">
        <f>' Look Up Data'!H32*' Look Up Data'!$B$10</f>
        <v>1.376024404511605E-4</v>
      </c>
      <c r="F27" s="294">
        <f>' Look Up Data'!I32*' Look Up Data'!$B$10</f>
        <v>1.302835212193695E-4</v>
      </c>
      <c r="G27" s="295">
        <f>F27*(1-' Look Up Data'!$L32)</f>
        <v>1.2192092389499892E-4</v>
      </c>
      <c r="H27" s="296">
        <f>G27*(1-' Look Up Data'!$L32)</f>
        <v>1.1409510231444491E-4</v>
      </c>
      <c r="I27" s="296">
        <f>H27*(1-' Look Up Data'!$L32)</f>
        <v>1.0677160208656871E-4</v>
      </c>
      <c r="J27" s="296">
        <f>I27*(1-' Look Up Data'!$L32)</f>
        <v>9.9918180367758477E-5</v>
      </c>
      <c r="K27" s="296">
        <f>J27*(1-' Look Up Data'!$L32)</f>
        <v>9.3504663907818279E-5</v>
      </c>
      <c r="L27" s="296">
        <f>K27*(1-' Look Up Data'!$L32)</f>
        <v>8.7502816207562546E-5</v>
      </c>
      <c r="M27" s="296">
        <f>L27*(1-' Look Up Data'!$L32)</f>
        <v>8.1886213203256707E-5</v>
      </c>
      <c r="N27" s="296">
        <f>M27*(1-' Look Up Data'!$L32)</f>
        <v>7.6630126930585512E-5</v>
      </c>
      <c r="O27" s="296">
        <f>N27*(1-' Look Up Data'!$L32)</f>
        <v>7.1711416655961623E-5</v>
      </c>
      <c r="P27" s="296">
        <f>O27*(1-' Look Up Data'!$L32)</f>
        <v>6.7108426995863223E-5</v>
      </c>
      <c r="Q27" s="296">
        <f>P27*(1-' Look Up Data'!$L32)</f>
        <v>6.2800892575655295E-5</v>
      </c>
      <c r="R27" s="296">
        <f>Q27*(1-' Look Up Data'!$L32)</f>
        <v>5.8769848808140202E-5</v>
      </c>
      <c r="S27" s="296">
        <f>R27*(1-' Look Up Data'!$L32)</f>
        <v>5.4997548399026381E-5</v>
      </c>
      <c r="T27" s="296">
        <f>S27*(1-' Look Up Data'!$L32)</f>
        <v>5.1467383211717472E-5</v>
      </c>
      <c r="U27" s="296">
        <f>T27*(1-' Look Up Data'!$L32)</f>
        <v>4.8163811147419631E-5</v>
      </c>
      <c r="V27" s="296">
        <f>U27*(1-' Look Up Data'!$L32)</f>
        <v>4.5072287718645273E-5</v>
      </c>
      <c r="W27" s="296">
        <f>V27*(1-' Look Up Data'!$L32)</f>
        <v>4.2179202014855077E-5</v>
      </c>
      <c r="X27" s="296">
        <f>W27*(1-' Look Up Data'!$L32)</f>
        <v>3.9471816778317021E-5</v>
      </c>
      <c r="Y27" s="296">
        <f>X27*(1-' Look Up Data'!$L32)</f>
        <v>3.6938212326357171E-5</v>
      </c>
      <c r="Z27" s="296">
        <f>Y27*(1-' Look Up Data'!$L32)</f>
        <v>3.4567234073111259E-5</v>
      </c>
      <c r="AA27" s="296">
        <f>Z27*(1-' Look Up Data'!$L32)</f>
        <v>3.2348443419733409E-5</v>
      </c>
      <c r="AB27" s="296">
        <f>AA27*(1-' Look Up Data'!$L32)</f>
        <v>3.0272071796848551E-5</v>
      </c>
      <c r="AC27" s="296">
        <f>AB27*(1-' Look Up Data'!$L32)</f>
        <v>2.8328977656913353E-5</v>
      </c>
      <c r="AD27" s="296">
        <f>AC27*(1-' Look Up Data'!$L32)</f>
        <v>2.6510606227137807E-5</v>
      </c>
      <c r="AE27" s="296">
        <f>AD27*(1-' Look Up Data'!$L32)</f>
        <v>2.4808951845773536E-5</v>
      </c>
      <c r="AF27" s="296">
        <f>AE27*(1-' Look Up Data'!$L32)</f>
        <v>2.3216522715948484E-5</v>
      </c>
      <c r="AG27" s="296">
        <f>AF27*(1-' Look Up Data'!$L32)</f>
        <v>2.1726307921871251E-5</v>
      </c>
      <c r="AH27" s="296">
        <f>AG27*(1-' Look Up Data'!$L32)</f>
        <v>2.0331746562188872E-5</v>
      </c>
      <c r="AI27" s="297">
        <f>AH27*(1-' Look Up Data'!$L32)</f>
        <v>1.9026698864602823E-5</v>
      </c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</row>
    <row r="28" spans="1:53" x14ac:dyDescent="0.35">
      <c r="A28" s="282" t="s">
        <v>45</v>
      </c>
      <c r="B28" s="294">
        <f>' Look Up Data'!E33*' Look Up Data'!$B$10</f>
        <v>2.16900499084816E-7</v>
      </c>
      <c r="C28" s="294">
        <f>' Look Up Data'!F33*' Look Up Data'!$B$10</f>
        <v>2.1278563151579052E-7</v>
      </c>
      <c r="D28" s="294">
        <f>' Look Up Data'!G33*' Look Up Data'!$B$10</f>
        <v>2.0902428547408252E-7</v>
      </c>
      <c r="E28" s="294">
        <f>' Look Up Data'!H33*' Look Up Data'!$B$10</f>
        <v>2.0455478043755E-7</v>
      </c>
      <c r="F28" s="294">
        <f>' Look Up Data'!I33*' Look Up Data'!$B$10</f>
        <v>2.0043361318185401E-7</v>
      </c>
      <c r="G28" s="295">
        <f>F28*(1-' Look Up Data'!$L33)</f>
        <v>1.9651606374122564E-7</v>
      </c>
      <c r="H28" s="296">
        <f>G28*(1-' Look Up Data'!$L33)</f>
        <v>1.926750842599775E-7</v>
      </c>
      <c r="I28" s="296">
        <f>H28*(1-' Look Up Data'!$L33)</f>
        <v>1.8890917814980397E-7</v>
      </c>
      <c r="J28" s="296">
        <f>I28*(1-' Look Up Data'!$L33)</f>
        <v>1.8521687807377394E-7</v>
      </c>
      <c r="K28" s="296">
        <f>J28*(1-' Look Up Data'!$L33)</f>
        <v>1.8159674537460181E-7</v>
      </c>
      <c r="L28" s="296">
        <f>K28*(1-' Look Up Data'!$L33)</f>
        <v>1.7804736951409314E-7</v>
      </c>
      <c r="M28" s="296">
        <f>L28*(1-' Look Up Data'!$L33)</f>
        <v>1.745673675235466E-7</v>
      </c>
      <c r="N28" s="296">
        <f>M28*(1-' Look Up Data'!$L33)</f>
        <v>1.7115538346489794E-7</v>
      </c>
      <c r="O28" s="296">
        <f>N28*(1-' Look Up Data'!$L33)</f>
        <v>1.678100879023962E-7</v>
      </c>
      <c r="P28" s="296">
        <f>O28*(1-' Look Up Data'!$L33)</f>
        <v>1.6453017738460612E-7</v>
      </c>
      <c r="Q28" s="296">
        <f>P28*(1-' Look Up Data'!$L33)</f>
        <v>1.6131437393653504E-7</v>
      </c>
      <c r="R28" s="296">
        <f>Q28*(1-' Look Up Data'!$L33)</f>
        <v>1.5816142456168635E-7</v>
      </c>
      <c r="S28" s="296">
        <f>R28*(1-' Look Up Data'!$L33)</f>
        <v>1.5507010075384555E-7</v>
      </c>
      <c r="T28" s="296">
        <f>S28*(1-' Look Up Data'!$L33)</f>
        <v>1.5203919801840849E-7</v>
      </c>
      <c r="U28" s="296">
        <f>T28*(1-' Look Up Data'!$L33)</f>
        <v>1.4906753540306566E-7</v>
      </c>
      <c r="V28" s="296">
        <f>U28*(1-' Look Up Data'!$L33)</f>
        <v>1.4615395503765916E-7</v>
      </c>
      <c r="W28" s="296">
        <f>V28*(1-' Look Up Data'!$L33)</f>
        <v>1.4329732168303357E-7</v>
      </c>
      <c r="X28" s="296">
        <f>W28*(1-' Look Up Data'!$L33)</f>
        <v>1.4049652228870454E-7</v>
      </c>
      <c r="Y28" s="296">
        <f>X28*(1-' Look Up Data'!$L33)</f>
        <v>1.3775046555917303E-7</v>
      </c>
      <c r="Z28" s="296">
        <f>Y28*(1-' Look Up Data'!$L33)</f>
        <v>1.3505808152871595E-7</v>
      </c>
      <c r="AA28" s="296">
        <f>Z28*(1-' Look Up Data'!$L33)</f>
        <v>1.3241832114448782E-7</v>
      </c>
      <c r="AB28" s="296">
        <f>AA28*(1-' Look Up Data'!$L33)</f>
        <v>1.2983015585777084E-7</v>
      </c>
      <c r="AC28" s="296">
        <f>AB28*(1-' Look Up Data'!$L33)</f>
        <v>1.2729257722321399E-7</v>
      </c>
      <c r="AD28" s="296">
        <f>AC28*(1-' Look Up Data'!$L33)</f>
        <v>1.2480459650590538E-7</v>
      </c>
      <c r="AE28" s="296">
        <f>AD28*(1-' Look Up Data'!$L33)</f>
        <v>1.2236524429612432E-7</v>
      </c>
      <c r="AF28" s="296">
        <f>AE28*(1-' Look Up Data'!$L33)</f>
        <v>1.1997357013162327E-7</v>
      </c>
      <c r="AG28" s="296">
        <f>AF28*(1-' Look Up Data'!$L33)</f>
        <v>1.1762864212729251E-7</v>
      </c>
      <c r="AH28" s="296">
        <f>AG28*(1-' Look Up Data'!$L33)</f>
        <v>1.1532954661206299E-7</v>
      </c>
      <c r="AI28" s="297">
        <f>AH28*(1-' Look Up Data'!$L33)</f>
        <v>1.1307538777290618E-7</v>
      </c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</row>
    <row r="29" spans="1:53" ht="16.5" x14ac:dyDescent="0.35">
      <c r="A29" s="282" t="s">
        <v>43</v>
      </c>
      <c r="B29" s="294">
        <f>' Look Up Data'!E34*' Look Up Data'!$B$10</f>
        <v>6.4371869643100044E-2</v>
      </c>
      <c r="C29" s="294">
        <f>' Look Up Data'!F34*' Look Up Data'!$B$10</f>
        <v>6.3228150536820404E-2</v>
      </c>
      <c r="D29" s="294">
        <f>' Look Up Data'!G34*' Look Up Data'!$B$10</f>
        <v>6.216545385342926E-2</v>
      </c>
      <c r="E29" s="294">
        <f>' Look Up Data'!H34*' Look Up Data'!$B$10</f>
        <v>6.088659206653705E-2</v>
      </c>
      <c r="F29" s="294">
        <f>' Look Up Data'!I34*' Look Up Data'!$B$10</f>
        <v>5.9703327654803844E-2</v>
      </c>
      <c r="G29" s="295">
        <f>F29*(1-' Look Up Data'!$L34)</f>
        <v>5.8590086818111432E-2</v>
      </c>
      <c r="H29" s="296">
        <f>G29*(1-' Look Up Data'!$L34)</f>
        <v>5.7497603704801628E-2</v>
      </c>
      <c r="I29" s="296">
        <f>H29*(1-' Look Up Data'!$L34)</f>
        <v>5.6425491261987197E-2</v>
      </c>
      <c r="J29" s="296">
        <f>I29*(1-' Look Up Data'!$L34)</f>
        <v>5.5373369653850653E-2</v>
      </c>
      <c r="K29" s="296">
        <f>J29*(1-' Look Up Data'!$L34)</f>
        <v>5.4340866127073263E-2</v>
      </c>
      <c r="L29" s="296">
        <f>K29*(1-' Look Up Data'!$L34)</f>
        <v>5.3327614878773272E-2</v>
      </c>
      <c r="M29" s="296">
        <f>L29*(1-' Look Up Data'!$L34)</f>
        <v>5.2333256926906588E-2</v>
      </c>
      <c r="N29" s="296">
        <f>M29*(1-' Look Up Data'!$L34)</f>
        <v>5.1357439983084015E-2</v>
      </c>
      <c r="O29" s="296">
        <f>N29*(1-' Look Up Data'!$L34)</f>
        <v>5.0399818327759943E-2</v>
      </c>
      <c r="P29" s="296">
        <f>O29*(1-' Look Up Data'!$L34)</f>
        <v>4.9460052687748307E-2</v>
      </c>
      <c r="Q29" s="296">
        <f>P29*(1-' Look Up Data'!$L34)</f>
        <v>4.8537810116022415E-2</v>
      </c>
      <c r="R29" s="296">
        <f>Q29*(1-' Look Up Data'!$L34)</f>
        <v>4.7632763873756041E-2</v>
      </c>
      <c r="S29" s="296">
        <f>R29*(1-' Look Up Data'!$L34)</f>
        <v>4.6744593314564008E-2</v>
      </c>
      <c r="T29" s="296">
        <f>S29*(1-' Look Up Data'!$L34)</f>
        <v>4.5872983770901245E-2</v>
      </c>
      <c r="U29" s="296">
        <f>T29*(1-' Look Up Data'!$L34)</f>
        <v>4.5017626442580089E-2</v>
      </c>
      <c r="V29" s="296">
        <f>U29*(1-' Look Up Data'!$L34)</f>
        <v>4.4178218287366282E-2</v>
      </c>
      <c r="W29" s="296">
        <f>V29*(1-' Look Up Data'!$L34)</f>
        <v>4.3354461913614965E-2</v>
      </c>
      <c r="X29" s="296">
        <f>W29*(1-' Look Up Data'!$L34)</f>
        <v>4.2546065474908606E-2</v>
      </c>
      <c r="Y29" s="296">
        <f>X29*(1-' Look Up Data'!$L34)</f>
        <v>4.1752742566659513E-2</v>
      </c>
      <c r="Z29" s="296">
        <f>Y29*(1-' Look Up Data'!$L34)</f>
        <v>4.0974212124640322E-2</v>
      </c>
      <c r="AA29" s="296">
        <f>Z29*(1-' Look Up Data'!$L34)</f>
        <v>4.0210198325406524E-2</v>
      </c>
      <c r="AB29" s="296">
        <f>AA29*(1-' Look Up Data'!$L34)</f>
        <v>3.9460430488575712E-2</v>
      </c>
      <c r="AC29" s="296">
        <f>AB29*(1-' Look Up Data'!$L34)</f>
        <v>3.8724642980928974E-2</v>
      </c>
      <c r="AD29" s="296">
        <f>AC29*(1-' Look Up Data'!$L34)</f>
        <v>3.8002575122300396E-2</v>
      </c>
      <c r="AE29" s="296">
        <f>AD29*(1-' Look Up Data'!$L34)</f>
        <v>3.7293971093221426E-2</v>
      </c>
      <c r="AF29" s="296">
        <f>AE29*(1-' Look Up Data'!$L34)</f>
        <v>3.659857984428725E-2</v>
      </c>
      <c r="AG29" s="296">
        <f>AF29*(1-' Look Up Data'!$L34)</f>
        <v>3.5916155007213194E-2</v>
      </c>
      <c r="AH29" s="296">
        <f>AG29*(1-' Look Up Data'!$L34)</f>
        <v>3.5246454807549579E-2</v>
      </c>
      <c r="AI29" s="297">
        <f>AH29*(1-' Look Up Data'!$L34)</f>
        <v>3.4589241979024091E-2</v>
      </c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</row>
    <row r="30" spans="1:53" x14ac:dyDescent="0.35">
      <c r="A30" s="282" t="s">
        <v>50</v>
      </c>
      <c r="B30" s="294">
        <f>' Look Up Data'!E35*' Look Up Data'!$B$10</f>
        <v>4.0229070464997956E-6</v>
      </c>
      <c r="C30" s="294">
        <f>' Look Up Data'!F35*' Look Up Data'!$B$10</f>
        <v>3.5063855597423052E-6</v>
      </c>
      <c r="D30" s="294">
        <f>' Look Up Data'!G35*' Look Up Data'!$B$10</f>
        <v>3.1250962260919154E-6</v>
      </c>
      <c r="E30" s="294">
        <f>' Look Up Data'!H35*' Look Up Data'!$B$10</f>
        <v>2.8001477516435801E-6</v>
      </c>
      <c r="F30" s="294">
        <f>' Look Up Data'!I35*' Look Up Data'!$B$10</f>
        <v>2.5334269742567352E-6</v>
      </c>
      <c r="G30" s="295">
        <f>F30*(1-' Look Up Data'!$L35)</f>
        <v>2.2568385336725069E-6</v>
      </c>
      <c r="H30" s="296">
        <f>G30*(1-' Look Up Data'!$L35)</f>
        <v>2.0104468053843807E-6</v>
      </c>
      <c r="I30" s="296">
        <f>H30*(1-' Look Up Data'!$L35)</f>
        <v>1.7909550448445097E-6</v>
      </c>
      <c r="J30" s="296">
        <f>I30*(1-' Look Up Data'!$L35)</f>
        <v>1.595426431608942E-6</v>
      </c>
      <c r="K30" s="296">
        <f>J30*(1-' Look Up Data'!$L35)</f>
        <v>1.4212447744032748E-6</v>
      </c>
      <c r="L30" s="296">
        <f>K30*(1-' Look Up Data'!$L35)</f>
        <v>1.2660795062368167E-6</v>
      </c>
      <c r="M30" s="296">
        <f>L30*(1-' Look Up Data'!$L35)</f>
        <v>1.1278545011965871E-6</v>
      </c>
      <c r="N30" s="296">
        <f>M30*(1-' Look Up Data'!$L35)</f>
        <v>1.0047202956869184E-6</v>
      </c>
      <c r="O30" s="296">
        <f>N30*(1-' Look Up Data'!$L35)</f>
        <v>8.9502934243222719E-7</v>
      </c>
      <c r="P30" s="296">
        <f>O30*(1-' Look Up Data'!$L35)</f>
        <v>7.9731396613917834E-7</v>
      </c>
      <c r="Q30" s="296">
        <f>P30*(1-' Look Up Data'!$L35)</f>
        <v>7.1026672586292741E-7</v>
      </c>
      <c r="R30" s="296">
        <f>Q30*(1-' Look Up Data'!$L35)</f>
        <v>6.3272292132404656E-7</v>
      </c>
      <c r="S30" s="296">
        <f>R30*(1-' Look Up Data'!$L35)</f>
        <v>5.6364500910900879E-7</v>
      </c>
      <c r="T30" s="296">
        <f>S30*(1-' Look Up Data'!$L35)</f>
        <v>5.0210872024152266E-7</v>
      </c>
      <c r="U30" s="296">
        <f>T30*(1-' Look Up Data'!$L35)</f>
        <v>4.4729069337651324E-7</v>
      </c>
      <c r="V30" s="296">
        <f>U30*(1-' Look Up Data'!$L35)</f>
        <v>3.984574581477204E-7</v>
      </c>
      <c r="W30" s="296">
        <f>V30*(1-' Look Up Data'!$L35)</f>
        <v>3.5495562126506593E-7</v>
      </c>
      <c r="X30" s="296">
        <f>W30*(1-' Look Up Data'!$L35)</f>
        <v>3.1620312405084727E-7</v>
      </c>
      <c r="Y30" s="296">
        <f>X30*(1-' Look Up Data'!$L35)</f>
        <v>2.8168145443976881E-7</v>
      </c>
      <c r="Z30" s="296">
        <f>Y30*(1-' Look Up Data'!$L35)</f>
        <v>2.5092870923863651E-7</v>
      </c>
      <c r="AA30" s="296">
        <f>Z30*(1-' Look Up Data'!$L35)</f>
        <v>2.2353341381809664E-7</v>
      </c>
      <c r="AB30" s="296">
        <f>AA30*(1-' Look Up Data'!$L35)</f>
        <v>1.9912901654331225E-7</v>
      </c>
      <c r="AC30" s="296">
        <f>AB30*(1-' Look Up Data'!$L35)</f>
        <v>1.7738898427854E-7</v>
      </c>
      <c r="AD30" s="296">
        <f>AC30*(1-' Look Up Data'!$L35)</f>
        <v>1.5802243334299704E-7</v>
      </c>
      <c r="AE30" s="296">
        <f>AD30*(1-' Look Up Data'!$L35)</f>
        <v>1.4077023745979513E-7</v>
      </c>
      <c r="AF30" s="296">
        <f>AE30*(1-' Look Up Data'!$L35)</f>
        <v>1.2540156062193235E-7</v>
      </c>
      <c r="AG30" s="296">
        <f>AF30*(1-' Look Up Data'!$L35)</f>
        <v>1.1171076848476222E-7</v>
      </c>
      <c r="AH30" s="296">
        <f>AG30*(1-' Look Up Data'!$L35)</f>
        <v>9.9514676959080468E-8</v>
      </c>
      <c r="AI30" s="297">
        <f>AH30*(1-' Look Up Data'!$L35)</f>
        <v>8.8650101190745744E-8</v>
      </c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</row>
    <row r="31" spans="1:53" ht="15" thickBot="1" x14ac:dyDescent="0.4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00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301"/>
      <c r="AA31" s="299"/>
      <c r="AB31" s="299"/>
      <c r="AC31" s="299"/>
      <c r="AD31" s="299"/>
      <c r="AE31" s="299"/>
      <c r="AF31" s="299"/>
      <c r="AG31" s="299"/>
      <c r="AH31" s="299"/>
      <c r="AI31" s="302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</row>
    <row r="32" spans="1:53" s="275" customFormat="1" ht="29.15" customHeight="1" x14ac:dyDescent="0.35">
      <c r="A32" s="276" t="s">
        <v>66</v>
      </c>
      <c r="B32" s="277">
        <v>2021</v>
      </c>
      <c r="C32" s="277">
        <v>2022</v>
      </c>
      <c r="D32" s="278">
        <v>2023</v>
      </c>
      <c r="E32" s="278">
        <v>2024</v>
      </c>
      <c r="F32" s="278">
        <v>2025</v>
      </c>
      <c r="G32" s="278">
        <f>F32+1</f>
        <v>2026</v>
      </c>
      <c r="H32" s="278">
        <f t="shared" ref="H32" si="53">G32+1</f>
        <v>2027</v>
      </c>
      <c r="I32" s="278">
        <f t="shared" ref="I32" si="54">H32+1</f>
        <v>2028</v>
      </c>
      <c r="J32" s="278">
        <f t="shared" ref="J32" si="55">I32+1</f>
        <v>2029</v>
      </c>
      <c r="K32" s="278">
        <f t="shared" ref="K32" si="56">J32+1</f>
        <v>2030</v>
      </c>
      <c r="L32" s="278">
        <f t="shared" ref="L32" si="57">K32+1</f>
        <v>2031</v>
      </c>
      <c r="M32" s="278">
        <f t="shared" ref="M32" si="58">L32+1</f>
        <v>2032</v>
      </c>
      <c r="N32" s="278">
        <f t="shared" ref="N32" si="59">M32+1</f>
        <v>2033</v>
      </c>
      <c r="O32" s="278">
        <f t="shared" ref="O32" si="60">N32+1</f>
        <v>2034</v>
      </c>
      <c r="P32" s="278">
        <f t="shared" ref="P32" si="61">O32+1</f>
        <v>2035</v>
      </c>
      <c r="Q32" s="278">
        <f t="shared" ref="Q32" si="62">P32+1</f>
        <v>2036</v>
      </c>
      <c r="R32" s="278">
        <f t="shared" ref="R32" si="63">Q32+1</f>
        <v>2037</v>
      </c>
      <c r="S32" s="278">
        <f t="shared" ref="S32" si="64">R32+1</f>
        <v>2038</v>
      </c>
      <c r="T32" s="278">
        <f t="shared" ref="T32" si="65">S32+1</f>
        <v>2039</v>
      </c>
      <c r="U32" s="278">
        <f t="shared" ref="U32" si="66">T32+1</f>
        <v>2040</v>
      </c>
      <c r="V32" s="278">
        <f t="shared" ref="V32" si="67">U32+1</f>
        <v>2041</v>
      </c>
      <c r="W32" s="278">
        <f t="shared" ref="W32" si="68">V32+1</f>
        <v>2042</v>
      </c>
      <c r="X32" s="278">
        <f t="shared" ref="X32" si="69">W32+1</f>
        <v>2043</v>
      </c>
      <c r="Y32" s="278">
        <f t="shared" ref="Y32" si="70">X32+1</f>
        <v>2044</v>
      </c>
      <c r="Z32" s="278">
        <f t="shared" ref="Z32" si="71">Y32+1</f>
        <v>2045</v>
      </c>
      <c r="AA32" s="278">
        <f t="shared" ref="AA32" si="72">Z32+1</f>
        <v>2046</v>
      </c>
      <c r="AB32" s="278">
        <f t="shared" ref="AB32" si="73">AA32+1</f>
        <v>2047</v>
      </c>
      <c r="AC32" s="278">
        <f t="shared" ref="AC32" si="74">AB32+1</f>
        <v>2048</v>
      </c>
      <c r="AD32" s="278">
        <f t="shared" ref="AD32" si="75">AC32+1</f>
        <v>2049</v>
      </c>
      <c r="AE32" s="278">
        <f t="shared" ref="AE32" si="76">AD32+1</f>
        <v>2050</v>
      </c>
      <c r="AF32" s="278">
        <f t="shared" ref="AF32" si="77">AE32+1</f>
        <v>2051</v>
      </c>
      <c r="AG32" s="278">
        <f t="shared" ref="AG32" si="78">AF32+1</f>
        <v>2052</v>
      </c>
      <c r="AH32" s="278">
        <f t="shared" ref="AH32" si="79">AG32+1</f>
        <v>2053</v>
      </c>
      <c r="AI32" s="279">
        <f t="shared" ref="AI32" si="80">AH32+1</f>
        <v>2054</v>
      </c>
    </row>
    <row r="33" spans="1:53" x14ac:dyDescent="0.35">
      <c r="A33" s="126" t="s">
        <v>30</v>
      </c>
      <c r="B33" s="280"/>
      <c r="C33" s="280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79"/>
    </row>
    <row r="34" spans="1:53" x14ac:dyDescent="0.35">
      <c r="A34" s="282" t="s">
        <v>40</v>
      </c>
      <c r="B34" s="283">
        <f>B17*' Look Up Data'!E38</f>
        <v>0.13330209432789669</v>
      </c>
      <c r="C34" s="283">
        <f>C17*' Look Up Data'!F38</f>
        <v>0.12088752676886548</v>
      </c>
      <c r="D34" s="283">
        <f>D17*' Look Up Data'!G38</f>
        <v>0.13593317841654803</v>
      </c>
      <c r="E34" s="283">
        <f>E17*' Look Up Data'!H38</f>
        <v>0.11670006891753065</v>
      </c>
      <c r="F34" s="283">
        <f>F17*' Look Up Data'!I38</f>
        <v>0.10410111096145448</v>
      </c>
      <c r="G34" s="283">
        <f>G17*' Look Up Data'!J38</f>
        <v>9.2979730865622154E-2</v>
      </c>
      <c r="H34" s="283">
        <f>H17*' Look Up Data'!K38</f>
        <v>8.3426129861962683E-2</v>
      </c>
      <c r="I34" s="283">
        <f>I17*' Look Up Data'!L38</f>
        <v>7.4477337712353403E-2</v>
      </c>
      <c r="J34" s="283">
        <f>J17*' Look Up Data'!M38</f>
        <v>6.6783013514872064E-2</v>
      </c>
      <c r="K34" s="284">
        <f>K17*' Look Up Data'!N38</f>
        <v>5.9592375418269845E-2</v>
      </c>
      <c r="L34" s="283">
        <f>L17*' Look Up Data'!O38</f>
        <v>5.24508384811911E-2</v>
      </c>
      <c r="M34" s="283">
        <f>M17*' Look Up Data'!P38</f>
        <v>4.6165141732822539E-2</v>
      </c>
      <c r="N34" s="283">
        <f>N17*' Look Up Data'!Q38</f>
        <v>4.063272147643264E-2</v>
      </c>
      <c r="O34" s="283">
        <f>O17*' Look Up Data'!R38</f>
        <v>3.5763305225758851E-2</v>
      </c>
      <c r="P34" s="283">
        <f>P17*' Look Up Data'!S38</f>
        <v>3.1477438729094982E-2</v>
      </c>
      <c r="Q34" s="283">
        <f>Q17*' Look Up Data'!T38</f>
        <v>2.7705189514482427E-2</v>
      </c>
      <c r="R34" s="283">
        <f>R17*' Look Up Data'!U38</f>
        <v>2.4385005801755587E-2</v>
      </c>
      <c r="S34" s="283">
        <f>S17*' Look Up Data'!V38</f>
        <v>2.146271216231246E-2</v>
      </c>
      <c r="T34" s="283">
        <f>T17*' Look Up Data'!W38</f>
        <v>1.8890625538793639E-2</v>
      </c>
      <c r="U34" s="283">
        <f>U17*' Look Up Data'!X38</f>
        <v>1.6626777200765185E-2</v>
      </c>
      <c r="V34" s="283">
        <f>V17*' Look Up Data'!Y38</f>
        <v>1.4634227941058385E-2</v>
      </c>
      <c r="W34" s="283">
        <f>W17*' Look Up Data'!Z38</f>
        <v>1.2880465338826938E-2</v>
      </c>
      <c r="X34" s="283">
        <f>X17*' Look Up Data'!AA38</f>
        <v>1.1336873254464518E-2</v>
      </c>
      <c r="Y34" s="283">
        <f>Y17*' Look Up Data'!AB38</f>
        <v>9.9782649001327172E-3</v>
      </c>
      <c r="Z34" s="284">
        <f>Z17*' Look Up Data'!AC38</f>
        <v>8.7824718670124566E-3</v>
      </c>
      <c r="AA34" s="283">
        <f>AA17*' Look Up Data'!AD38</f>
        <v>7.7299824034376321E-3</v>
      </c>
      <c r="AB34" s="283">
        <f>AB17*' Look Up Data'!AE38</f>
        <v>6.8036230416962957E-3</v>
      </c>
      <c r="AC34" s="283">
        <f>AC17*' Look Up Data'!AF38</f>
        <v>5.9882783786047496E-3</v>
      </c>
      <c r="AD34" s="283">
        <f>AD17*' Look Up Data'!AG38</f>
        <v>5.2706444375149502E-3</v>
      </c>
      <c r="AE34" s="283">
        <f>AE17*' Look Up Data'!AH38</f>
        <v>4.6390115873637576E-3</v>
      </c>
      <c r="AF34" s="283">
        <f>AF17*' Look Up Data'!AI38</f>
        <v>4.0830734766547543E-3</v>
      </c>
      <c r="AG34" s="283">
        <f>AG17*' Look Up Data'!AJ38</f>
        <v>3.5937588647489377E-3</v>
      </c>
      <c r="AH34" s="283">
        <f>AH17*' Look Up Data'!AK38</f>
        <v>3.1630836064559056E-3</v>
      </c>
      <c r="AI34" s="285">
        <f>AI17*' Look Up Data'!AL38</f>
        <v>2.7840203747585223E-3</v>
      </c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</row>
    <row r="35" spans="1:53" x14ac:dyDescent="0.35">
      <c r="A35" s="282" t="s">
        <v>41</v>
      </c>
      <c r="B35" s="283">
        <f>B18*' Look Up Data'!E39</f>
        <v>2.9935164564230342E-3</v>
      </c>
      <c r="C35" s="283">
        <f>C18*' Look Up Data'!F39</f>
        <v>2.9793466745577954E-3</v>
      </c>
      <c r="D35" s="283">
        <f>D18*' Look Up Data'!G39</f>
        <v>3.6377351595262173E-3</v>
      </c>
      <c r="E35" s="283">
        <f>E18*' Look Up Data'!H39</f>
        <v>3.6149611344104618E-3</v>
      </c>
      <c r="F35" s="283">
        <f>F18*' Look Up Data'!I39</f>
        <v>3.5985716732515327E-3</v>
      </c>
      <c r="G35" s="283">
        <f>G18*' Look Up Data'!J39</f>
        <v>3.5984582733668427E-3</v>
      </c>
      <c r="H35" s="283">
        <f>H18*' Look Up Data'!K39</f>
        <v>3.5964126250476228E-3</v>
      </c>
      <c r="I35" s="283">
        <f>I18*' Look Up Data'!L39</f>
        <v>3.5925244599283365E-3</v>
      </c>
      <c r="J35" s="283">
        <f>J18*' Look Up Data'!M39</f>
        <v>3.5928585197541412E-3</v>
      </c>
      <c r="K35" s="284">
        <f>K18*' Look Up Data'!N39</f>
        <v>3.591242821601533E-3</v>
      </c>
      <c r="L35" s="283">
        <f>L18*' Look Up Data'!O39</f>
        <v>3.5079127444947455E-3</v>
      </c>
      <c r="M35" s="283">
        <f>M18*' Look Up Data'!P39</f>
        <v>3.4265162324782538E-3</v>
      </c>
      <c r="N35" s="283">
        <f>N18*' Look Up Data'!Q39</f>
        <v>3.3470084197114365E-3</v>
      </c>
      <c r="O35" s="283">
        <f>O18*' Look Up Data'!R39</f>
        <v>3.2693454814066297E-3</v>
      </c>
      <c r="P35" s="283">
        <f>P18*' Look Up Data'!S39</f>
        <v>3.1934846096728585E-3</v>
      </c>
      <c r="Q35" s="283">
        <f>Q18*' Look Up Data'!T39</f>
        <v>3.1193839899200837E-3</v>
      </c>
      <c r="R35" s="283">
        <f>R18*' Look Up Data'!U39</f>
        <v>3.0470027778109567E-3</v>
      </c>
      <c r="S35" s="283">
        <f>S18*' Look Up Data'!V39</f>
        <v>2.9763010767473817E-3</v>
      </c>
      <c r="T35" s="283">
        <f>T18*' Look Up Data'!W39</f>
        <v>2.9072399158794654E-3</v>
      </c>
      <c r="U35" s="283">
        <f>U18*' Look Up Data'!X39</f>
        <v>2.839781228624748E-3</v>
      </c>
      <c r="V35" s="283">
        <f>V18*' Look Up Data'!Y39</f>
        <v>2.7738878316858643E-3</v>
      </c>
      <c r="W35" s="283">
        <f>W18*' Look Up Data'!Z39</f>
        <v>2.7095234045550693E-3</v>
      </c>
      <c r="X35" s="283">
        <f>X18*' Look Up Data'!AA39</f>
        <v>2.6466524694943403E-3</v>
      </c>
      <c r="Y35" s="283">
        <f>Y18*' Look Up Data'!AB39</f>
        <v>2.5852403719800101E-3</v>
      </c>
      <c r="Z35" s="284">
        <f>Z18*' Look Up Data'!AC39</f>
        <v>2.5252532616011573E-3</v>
      </c>
      <c r="AA35" s="283">
        <f>AA18*' Look Up Data'!AD39</f>
        <v>2.466658073401227E-3</v>
      </c>
      <c r="AB35" s="283">
        <f>AB18*' Look Up Data'!AE39</f>
        <v>2.4094225096525919E-3</v>
      </c>
      <c r="AC35" s="283">
        <f>AC18*' Look Up Data'!AF39</f>
        <v>2.353515022054011E-3</v>
      </c>
      <c r="AD35" s="283">
        <f>AD18*' Look Up Data'!AG39</f>
        <v>2.2989047943411762E-3</v>
      </c>
      <c r="AE35" s="283">
        <f>AE18*' Look Up Data'!AH39</f>
        <v>2.2455617253007536E-3</v>
      </c>
      <c r="AF35" s="283">
        <f>AF18*' Look Up Data'!AI39</f>
        <v>2.1934564121785646E-3</v>
      </c>
      <c r="AG35" s="283">
        <f>AG18*' Look Up Data'!AJ39</f>
        <v>2.142560134472758E-3</v>
      </c>
      <c r="AH35" s="283">
        <f>AH18*' Look Up Data'!AK39</f>
        <v>2.0928448381030396E-3</v>
      </c>
      <c r="AI35" s="285">
        <f>AI18*' Look Up Data'!AL39</f>
        <v>2.0442831199472358E-3</v>
      </c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</row>
    <row r="36" spans="1:53" ht="16.5" x14ac:dyDescent="0.35">
      <c r="A36" s="282" t="s">
        <v>39</v>
      </c>
      <c r="B36" s="283">
        <f>B19*' Look Up Data'!E40</f>
        <v>0.62597229111973152</v>
      </c>
      <c r="C36" s="283">
        <f>C19*' Look Up Data'!F40</f>
        <v>0.6232568162944041</v>
      </c>
      <c r="D36" s="283">
        <f>D19*' Look Up Data'!G40</f>
        <v>2.6190158319311996</v>
      </c>
      <c r="E36" s="283">
        <f>E19*' Look Up Data'!H40</f>
        <v>2.6161962130114702</v>
      </c>
      <c r="F36" s="283">
        <f>F19*' Look Up Data'!I40</f>
        <v>2.6019604507722001</v>
      </c>
      <c r="G36" s="283">
        <f>G19*' Look Up Data'!J40</f>
        <v>2.5856487803024981</v>
      </c>
      <c r="H36" s="283">
        <f>H19*' Look Up Data'!K40</f>
        <v>2.5687315452226249</v>
      </c>
      <c r="I36" s="283">
        <f>I19*' Look Up Data'!L40</f>
        <v>2.5614907282718216</v>
      </c>
      <c r="J36" s="283">
        <f>J19*' Look Up Data'!M40</f>
        <v>2.5332231344985181</v>
      </c>
      <c r="K36" s="284">
        <f>K19*' Look Up Data'!N40</f>
        <v>2.5147000620960607</v>
      </c>
      <c r="L36" s="283">
        <f>L19*' Look Up Data'!O40</f>
        <v>2.5052698122853072</v>
      </c>
      <c r="M36" s="283">
        <f>M19*' Look Up Data'!P40</f>
        <v>2.4762770505945015</v>
      </c>
      <c r="N36" s="283">
        <f>N19*' Look Up Data'!Q40</f>
        <v>2.4655696066015627</v>
      </c>
      <c r="O36" s="283">
        <f>O19*' Look Up Data'!R40</f>
        <v>2.4451427078660308</v>
      </c>
      <c r="P36" s="283">
        <f>P19*' Look Up Data'!S40</f>
        <v>2.4243682579908774</v>
      </c>
      <c r="Q36" s="283">
        <f>Q19*' Look Up Data'!T40</f>
        <v>2.4032726629834076</v>
      </c>
      <c r="R36" s="283">
        <f>R19*' Look Up Data'!U40</f>
        <v>2.3902095631138076</v>
      </c>
      <c r="S36" s="283">
        <f>S19*' Look Up Data'!V40</f>
        <v>2.3602185841750072</v>
      </c>
      <c r="T36" s="283">
        <f>T19*' Look Up Data'!W40</f>
        <v>2.3383079325387848</v>
      </c>
      <c r="U36" s="283">
        <f>U19*' Look Up Data'!X40</f>
        <v>2.3239442517253672</v>
      </c>
      <c r="V36" s="283">
        <f>V19*' Look Up Data'!Y40</f>
        <v>2.3014274601775035</v>
      </c>
      <c r="W36" s="283">
        <f>W19*' Look Up Data'!Z40</f>
        <v>2.2861542185385755</v>
      </c>
      <c r="X36" s="283">
        <f>X19*' Look Up Data'!AA40</f>
        <v>2.2631302303215106</v>
      </c>
      <c r="Y36" s="283">
        <f>Y19*' Look Up Data'!AB40</f>
        <v>2.2470583958749337</v>
      </c>
      <c r="Z36" s="284">
        <f>Z19*' Look Up Data'!AC40</f>
        <v>2.2236184758012518</v>
      </c>
      <c r="AA36" s="283">
        <f>AA19*' Look Up Data'!AD40</f>
        <v>2.2068508703546921</v>
      </c>
      <c r="AB36" s="283">
        <f>AB19*' Look Up Data'!AE40</f>
        <v>2.1896944867480981</v>
      </c>
      <c r="AC36" s="283">
        <f>AC19*' Look Up Data'!AF40</f>
        <v>2.172175711858042</v>
      </c>
      <c r="AD36" s="283">
        <f>AD19*' Look Up Data'!AG40</f>
        <v>2.1480022789766609</v>
      </c>
      <c r="AE36" s="283">
        <f>AE19*' Look Up Data'!AH40</f>
        <v>2.1299777200013876</v>
      </c>
      <c r="AF36" s="283">
        <f>AF19*' Look Up Data'!AI40</f>
        <v>2.1056274679957547</v>
      </c>
      <c r="AG36" s="283">
        <f>AG19*' Look Up Data'!AJ40</f>
        <v>2.0812821551214378</v>
      </c>
      <c r="AH36" s="283">
        <f>AH19*' Look Up Data'!AK40</f>
        <v>2.0569541731033514</v>
      </c>
      <c r="AI36" s="285">
        <f>AI19*' Look Up Data'!AL40</f>
        <v>2.0101328500557947</v>
      </c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</row>
    <row r="37" spans="1:53" x14ac:dyDescent="0.35">
      <c r="A37" s="282" t="s">
        <v>51</v>
      </c>
      <c r="B37" s="283">
        <f>B20*' Look Up Data'!E41</f>
        <v>0.22931538692840775</v>
      </c>
      <c r="C37" s="283">
        <f>C20*' Look Up Data'!F41</f>
        <v>0.22816863432640963</v>
      </c>
      <c r="D37" s="283">
        <f>D20*' Look Up Data'!G41</f>
        <v>0.27982254547861568</v>
      </c>
      <c r="E37" s="283">
        <f>E20*' Look Up Data'!H41</f>
        <v>0.27925691626641447</v>
      </c>
      <c r="F37" s="283">
        <f>F20*' Look Up Data'!I41</f>
        <v>0.27601139126151208</v>
      </c>
      <c r="G37" s="283">
        <f>G20*' Look Up Data'!J41</f>
        <v>0.27557936403711292</v>
      </c>
      <c r="H37" s="283">
        <f>H20*' Look Up Data'!K41</f>
        <v>0.27516646696368585</v>
      </c>
      <c r="I37" s="283">
        <f>I20*' Look Up Data'!L41</f>
        <v>0.27474331848293776</v>
      </c>
      <c r="J37" s="283">
        <f>J20*' Look Up Data'!M41</f>
        <v>0.27430890917934247</v>
      </c>
      <c r="K37" s="284">
        <f>K20*' Look Up Data'!N41</f>
        <v>0.27388792511921567</v>
      </c>
      <c r="L37" s="283">
        <f>L20*' Look Up Data'!O41</f>
        <v>0.26850475160817777</v>
      </c>
      <c r="M37" s="283">
        <f>M20*' Look Up Data'!P41</f>
        <v>0.26322738253169942</v>
      </c>
      <c r="N37" s="283">
        <f>N20*' Look Up Data'!Q41</f>
        <v>0.25805373833979972</v>
      </c>
      <c r="O37" s="283">
        <f>O20*' Look Up Data'!R41</f>
        <v>0.25298178035534141</v>
      </c>
      <c r="P37" s="283">
        <f>P20*' Look Up Data'!S41</f>
        <v>0.24800950997068935</v>
      </c>
      <c r="Q37" s="283">
        <f>Q20*' Look Up Data'!T41</f>
        <v>0.24313496786015787</v>
      </c>
      <c r="R37" s="283">
        <f>R20*' Look Up Data'!U41</f>
        <v>0.23835623320793778</v>
      </c>
      <c r="S37" s="283">
        <f>S20*' Look Up Data'!V41</f>
        <v>0.23367142295119775</v>
      </c>
      <c r="T37" s="283">
        <f>T20*' Look Up Data'!W41</f>
        <v>0.22907869103806247</v>
      </c>
      <c r="U37" s="283">
        <f>U20*' Look Up Data'!X41</f>
        <v>0.22457622770017499</v>
      </c>
      <c r="V37" s="283">
        <f>V20*' Look Up Data'!Y41</f>
        <v>0.22016225873955655</v>
      </c>
      <c r="W37" s="283">
        <f>W20*' Look Up Data'!Z41</f>
        <v>0.21583504482948299</v>
      </c>
      <c r="X37" s="283">
        <f>X20*' Look Up Data'!AA41</f>
        <v>0.2115928808291021</v>
      </c>
      <c r="Y37" s="283">
        <f>Y20*' Look Up Data'!AB41</f>
        <v>0.20743409511152205</v>
      </c>
      <c r="Z37" s="284">
        <f>Z20*' Look Up Data'!AC41</f>
        <v>0.20335704890510597</v>
      </c>
      <c r="AA37" s="283">
        <f>AA20*' Look Up Data'!AD41</f>
        <v>0.19936013564771313</v>
      </c>
      <c r="AB37" s="283">
        <f>AB20*' Look Up Data'!AE41</f>
        <v>0.19544178035363227</v>
      </c>
      <c r="AC37" s="283">
        <f>AC20*' Look Up Data'!AF41</f>
        <v>0.19160043899295778</v>
      </c>
      <c r="AD37" s="283">
        <f>AD20*' Look Up Data'!AG41</f>
        <v>0.18783459788316378</v>
      </c>
      <c r="AE37" s="283">
        <f>AE20*' Look Up Data'!AH41</f>
        <v>0.18414277309263685</v>
      </c>
      <c r="AF37" s="283">
        <f>AF20*' Look Up Data'!AI41</f>
        <v>0.18052350985593199</v>
      </c>
      <c r="AG37" s="283">
        <f>AG20*' Look Up Data'!AJ41</f>
        <v>0.1769753820005216</v>
      </c>
      <c r="AH37" s="283">
        <f>AH20*' Look Up Data'!AK41</f>
        <v>0.17349699138481137</v>
      </c>
      <c r="AI37" s="285">
        <f>AI20*' Look Up Data'!AL41</f>
        <v>0.17008696734720194</v>
      </c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</row>
    <row r="38" spans="1:53" x14ac:dyDescent="0.35">
      <c r="A38" s="126" t="s">
        <v>31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6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4"/>
      <c r="AA38" s="283"/>
      <c r="AB38" s="283"/>
      <c r="AC38" s="283"/>
      <c r="AD38" s="283"/>
      <c r="AE38" s="283"/>
      <c r="AF38" s="283"/>
      <c r="AG38" s="283"/>
      <c r="AH38" s="283"/>
      <c r="AI38" s="285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</row>
    <row r="39" spans="1:53" x14ac:dyDescent="0.35">
      <c r="A39" s="282" t="s">
        <v>40</v>
      </c>
      <c r="B39" s="283">
        <f>B22*' Look Up Data'!E38</f>
        <v>0.53763193270652998</v>
      </c>
      <c r="C39" s="283">
        <f>C22*' Look Up Data'!F38</f>
        <v>0.49883871440943212</v>
      </c>
      <c r="D39" s="283">
        <f>D22*' Look Up Data'!G38</f>
        <v>0.57459105504555408</v>
      </c>
      <c r="E39" s="283">
        <f>E22*' Look Up Data'!H38</f>
        <v>0.54593156931079279</v>
      </c>
      <c r="F39" s="283">
        <f>F22*' Look Up Data'!I38</f>
        <v>0.51757721169967452</v>
      </c>
      <c r="G39" s="283">
        <f>G22*' Look Up Data'!J38</f>
        <v>0.48710881837736419</v>
      </c>
      <c r="H39" s="283">
        <f>H22*' Look Up Data'!K38</f>
        <v>0.46052979074868972</v>
      </c>
      <c r="I39" s="283">
        <f>I22*' Look Up Data'!L38</f>
        <v>0.43320922943294915</v>
      </c>
      <c r="J39" s="283">
        <f>J22*' Look Up Data'!M38</f>
        <v>0.40931484306366128</v>
      </c>
      <c r="K39" s="283">
        <f>K22*' Look Up Data'!N38</f>
        <v>0.38485763224924885</v>
      </c>
      <c r="L39" s="283">
        <f>L22*' Look Up Data'!O38</f>
        <v>0.35692729975777804</v>
      </c>
      <c r="M39" s="283">
        <f>M22*' Look Up Data'!P38</f>
        <v>0.33102395960766962</v>
      </c>
      <c r="N39" s="283">
        <f>N22*' Look Up Data'!Q38</f>
        <v>0.30700050657011207</v>
      </c>
      <c r="O39" s="283">
        <f>O22*' Look Up Data'!R38</f>
        <v>0.28472051130682485</v>
      </c>
      <c r="P39" s="283">
        <f>P22*' Look Up Data'!S38</f>
        <v>0.26405744558700311</v>
      </c>
      <c r="Q39" s="283">
        <f>Q22*' Look Up Data'!T38</f>
        <v>0.24489396373271322</v>
      </c>
      <c r="R39" s="283">
        <f>R22*' Look Up Data'!U38</f>
        <v>0.22712123621206198</v>
      </c>
      <c r="S39" s="283">
        <f>S22*' Look Up Data'!V38</f>
        <v>0.21063833159561299</v>
      </c>
      <c r="T39" s="283">
        <f>T22*' Look Up Data'!W38</f>
        <v>0.1953516433661745</v>
      </c>
      <c r="U39" s="283">
        <f>U22*' Look Up Data'!X38</f>
        <v>0.18117435832681009</v>
      </c>
      <c r="V39" s="283">
        <f>V22*' Look Up Data'!Y38</f>
        <v>0.16802596358815655</v>
      </c>
      <c r="W39" s="283">
        <f>W22*' Look Up Data'!Z38</f>
        <v>0.15583178933522759</v>
      </c>
      <c r="X39" s="283">
        <f>X22*' Look Up Data'!AA38</f>
        <v>0.14452258477707311</v>
      </c>
      <c r="Y39" s="283">
        <f>Y22*' Look Up Data'!AB38</f>
        <v>0.13403412487110924</v>
      </c>
      <c r="Z39" s="283">
        <f>Z22*' Look Up Data'!AC38</f>
        <v>0.12430684558870464</v>
      </c>
      <c r="AA39" s="283">
        <f>AA22*' Look Up Data'!AD38</f>
        <v>0.11528550565069377</v>
      </c>
      <c r="AB39" s="283">
        <f>AB22*' Look Up Data'!AE38</f>
        <v>0.10691887281181105</v>
      </c>
      <c r="AC39" s="283">
        <f>AC22*' Look Up Data'!AF38</f>
        <v>9.9159432912453313E-2</v>
      </c>
      <c r="AD39" s="283">
        <f>AD22*' Look Up Data'!AG38</f>
        <v>9.1963120045473856E-2</v>
      </c>
      <c r="AE39" s="283">
        <f>AE22*' Look Up Data'!AH38</f>
        <v>8.5289066305623273E-2</v>
      </c>
      <c r="AF39" s="283">
        <f>AF22*' Look Up Data'!AI38</f>
        <v>7.9099369700463093E-2</v>
      </c>
      <c r="AG39" s="283">
        <f>AG22*' Look Up Data'!AJ38</f>
        <v>7.3358878904716332E-2</v>
      </c>
      <c r="AH39" s="283">
        <f>AH22*' Look Up Data'!AK38</f>
        <v>6.8034993635674029E-2</v>
      </c>
      <c r="AI39" s="285">
        <f>AI22*' Look Up Data'!AL38</f>
        <v>6.3097479515988319E-2</v>
      </c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</row>
    <row r="40" spans="1:53" x14ac:dyDescent="0.35">
      <c r="A40" s="282" t="s">
        <v>41</v>
      </c>
      <c r="B40" s="283">
        <f>B23*' Look Up Data'!E39</f>
        <v>4.2194424636105166E-3</v>
      </c>
      <c r="C40" s="283">
        <f>C23*' Look Up Data'!F39</f>
        <v>4.2382479649122123E-3</v>
      </c>
      <c r="D40" s="283">
        <f>D23*' Look Up Data'!G39</f>
        <v>5.2204130622173122E-3</v>
      </c>
      <c r="E40" s="283">
        <f>E23*' Look Up Data'!H39</f>
        <v>5.2219266903189713E-3</v>
      </c>
      <c r="F40" s="283">
        <f>F23*' Look Up Data'!I39</f>
        <v>5.2375174451558442E-3</v>
      </c>
      <c r="G40" s="283">
        <f>G23*' Look Up Data'!J39</f>
        <v>5.2794936660981208E-3</v>
      </c>
      <c r="H40" s="283">
        <f>H23*' Look Up Data'!K39</f>
        <v>5.3189485841185352E-3</v>
      </c>
      <c r="I40" s="283">
        <f>I23*' Look Up Data'!L39</f>
        <v>5.3559496905218164E-3</v>
      </c>
      <c r="J40" s="283">
        <f>J23*' Look Up Data'!M39</f>
        <v>5.39954727071026E-3</v>
      </c>
      <c r="K40" s="283">
        <f>K23*' Look Up Data'!N39</f>
        <v>5.4405459075316078E-3</v>
      </c>
      <c r="L40" s="283">
        <f>L23*' Look Up Data'!O39</f>
        <v>5.357065631667028E-3</v>
      </c>
      <c r="M40" s="283">
        <f>M23*' Look Up Data'!P39</f>
        <v>5.2748662854328332E-3</v>
      </c>
      <c r="N40" s="283">
        <f>N23*' Look Up Data'!Q39</f>
        <v>5.1939282141177639E-3</v>
      </c>
      <c r="O40" s="283">
        <f>O23*' Look Up Data'!R39</f>
        <v>5.1142320645943982E-3</v>
      </c>
      <c r="P40" s="283">
        <f>P23*' Look Up Data'!S39</f>
        <v>5.0357587806916211E-3</v>
      </c>
      <c r="Q40" s="283">
        <f>Q23*' Look Up Data'!T39</f>
        <v>4.9584895986380974E-3</v>
      </c>
      <c r="R40" s="283">
        <f>R23*' Look Up Data'!U39</f>
        <v>4.8824060425756571E-3</v>
      </c>
      <c r="S40" s="283">
        <f>S23*' Look Up Data'!V39</f>
        <v>4.807489920141534E-3</v>
      </c>
      <c r="T40" s="283">
        <f>T23*' Look Up Data'!W39</f>
        <v>4.7337233181183758E-3</v>
      </c>
      <c r="U40" s="283">
        <f>U23*' Look Up Data'!X39</f>
        <v>4.6610885981510173E-3</v>
      </c>
      <c r="V40" s="283">
        <f>V23*' Look Up Data'!Y39</f>
        <v>4.5895683925289621E-3</v>
      </c>
      <c r="W40" s="283">
        <f>W23*' Look Up Data'!Z39</f>
        <v>4.5191456000335849E-3</v>
      </c>
      <c r="X40" s="283">
        <f>X23*' Look Up Data'!AA39</f>
        <v>4.4498033818490554E-3</v>
      </c>
      <c r="Y40" s="283">
        <f>Y23*' Look Up Data'!AB39</f>
        <v>4.381525157536004E-3</v>
      </c>
      <c r="Z40" s="283">
        <f>Z23*' Look Up Data'!AC39</f>
        <v>4.3142946010669651E-3</v>
      </c>
      <c r="AA40" s="283">
        <f>AA23*' Look Up Data'!AD39</f>
        <v>4.2480956369226591E-3</v>
      </c>
      <c r="AB40" s="283">
        <f>AB23*' Look Up Data'!AE39</f>
        <v>4.1829124362481665E-3</v>
      </c>
      <c r="AC40" s="283">
        <f>AC23*' Look Up Data'!AF39</f>
        <v>4.1187294130680891E-3</v>
      </c>
      <c r="AD40" s="283">
        <f>AD23*' Look Up Data'!AG39</f>
        <v>4.0555312205597781E-3</v>
      </c>
      <c r="AE40" s="283">
        <f>AE23*' Look Up Data'!AH39</f>
        <v>3.9933027473837571E-3</v>
      </c>
      <c r="AF40" s="283">
        <f>AF23*' Look Up Data'!AI39</f>
        <v>3.9320291140704355E-3</v>
      </c>
      <c r="AG40" s="283">
        <f>AG23*' Look Up Data'!AJ39</f>
        <v>3.8716956694622852E-3</v>
      </c>
      <c r="AH40" s="283">
        <f>AH23*' Look Up Data'!AK39</f>
        <v>3.8122879872105877E-3</v>
      </c>
      <c r="AI40" s="285">
        <f>AI23*' Look Up Data'!AL39</f>
        <v>3.7537918623259518E-3</v>
      </c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</row>
    <row r="41" spans="1:53" ht="16.5" x14ac:dyDescent="0.35">
      <c r="A41" s="282" t="s">
        <v>39</v>
      </c>
      <c r="B41" s="283">
        <f>B24*' Look Up Data'!E40</f>
        <v>1.2148010978995598</v>
      </c>
      <c r="C41" s="283">
        <f>C24*' Look Up Data'!F40</f>
        <v>1.2202271393977031</v>
      </c>
      <c r="D41" s="283">
        <f>D24*' Look Up Data'!G40</f>
        <v>5.1704044359251649</v>
      </c>
      <c r="E41" s="283">
        <f>E24*' Look Up Data'!H40</f>
        <v>5.1991537521429221</v>
      </c>
      <c r="F41" s="283">
        <f>F24*' Look Up Data'!I40</f>
        <v>5.2064814742798156</v>
      </c>
      <c r="G41" s="283">
        <f>G24*' Look Up Data'!J40</f>
        <v>5.213586234444552</v>
      </c>
      <c r="H41" s="283">
        <f>H24*' Look Up Data'!K40</f>
        <v>5.2192625049646573</v>
      </c>
      <c r="I41" s="283">
        <f>I24*' Look Up Data'!L40</f>
        <v>5.2445303385077668</v>
      </c>
      <c r="J41" s="283">
        <f>J24*' Look Up Data'!M40</f>
        <v>5.2264963554094539</v>
      </c>
      <c r="K41" s="283">
        <f>K24*' Look Up Data'!N40</f>
        <v>5.2281349763462419</v>
      </c>
      <c r="L41" s="283">
        <f>L24*' Look Up Data'!O40</f>
        <v>5.2485398223062454</v>
      </c>
      <c r="M41" s="283">
        <f>M24*' Look Up Data'!P40</f>
        <v>5.227651366063756</v>
      </c>
      <c r="N41" s="283">
        <f>N24*' Look Up Data'!Q40</f>
        <v>5.2450308163644372</v>
      </c>
      <c r="O41" s="283">
        <f>O24*' Look Up Data'!R40</f>
        <v>5.2415336728619675</v>
      </c>
      <c r="P41" s="283">
        <f>P24*' Look Up Data'!S40</f>
        <v>5.2369225440036846</v>
      </c>
      <c r="Q41" s="283">
        <f>Q24*' Look Up Data'!T40</f>
        <v>5.2312322326284599</v>
      </c>
      <c r="R41" s="283">
        <f>R24*' Look Up Data'!U40</f>
        <v>5.2427642100769845</v>
      </c>
      <c r="S41" s="283">
        <f>S24*' Look Up Data'!V40</f>
        <v>5.2167492770044017</v>
      </c>
      <c r="T41" s="283">
        <f>T24*' Look Up Data'!W40</f>
        <v>5.2080222906084712</v>
      </c>
      <c r="U41" s="283">
        <f>U24*' Look Up Data'!X40</f>
        <v>5.2157915882695089</v>
      </c>
      <c r="V41" s="283">
        <f>V24*' Look Up Data'!Y40</f>
        <v>5.2049337626881487</v>
      </c>
      <c r="W41" s="283">
        <f>W24*' Look Up Data'!Z40</f>
        <v>5.2101092785312231</v>
      </c>
      <c r="X41" s="283">
        <f>X24*' Look Up Data'!AA40</f>
        <v>5.1972576512502133</v>
      </c>
      <c r="Y41" s="283">
        <f>Y24*' Look Up Data'!AB40</f>
        <v>5.1999893335982259</v>
      </c>
      <c r="Z41" s="283">
        <f>Z24*' Look Up Data'!AC40</f>
        <v>5.1852745970673952</v>
      </c>
      <c r="AA41" s="283">
        <f>AA24*' Look Up Data'!AD40</f>
        <v>5.1857056917855298</v>
      </c>
      <c r="AB41" s="283">
        <f>AB24*' Look Up Data'!AE40</f>
        <v>5.1849168533900993</v>
      </c>
      <c r="AC41" s="283">
        <f>AC24*' Look Up Data'!AF40</f>
        <v>5.18294520307757</v>
      </c>
      <c r="AD41" s="283">
        <f>AD24*' Look Up Data'!AG40</f>
        <v>5.1646369048091758</v>
      </c>
      <c r="AE41" s="283">
        <f>AE24*' Look Up Data'!AH40</f>
        <v>5.1606393503553694</v>
      </c>
      <c r="AF41" s="283">
        <f>AF24*' Look Up Data'!AI40</f>
        <v>5.140831612350004</v>
      </c>
      <c r="AG41" s="283">
        <f>AG24*' Look Up Data'!AJ40</f>
        <v>5.1204271841052513</v>
      </c>
      <c r="AH41" s="283">
        <f>AH24*' Look Up Data'!AK40</f>
        <v>5.099448881205606</v>
      </c>
      <c r="AI41" s="285">
        <f>AI24*' Look Up Data'!AL40</f>
        <v>5.0216539319259095</v>
      </c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</row>
    <row r="42" spans="1:53" x14ac:dyDescent="0.35">
      <c r="A42" s="282" t="s">
        <v>51</v>
      </c>
      <c r="B42" s="283">
        <f>B25*' Look Up Data'!E41</f>
        <v>0.86637049126002597</v>
      </c>
      <c r="C42" s="283">
        <f>C25*' Look Up Data'!F41</f>
        <v>0.77613399468067379</v>
      </c>
      <c r="D42" s="283">
        <f>D25*' Look Up Data'!G41</f>
        <v>0.86848726936335785</v>
      </c>
      <c r="E42" s="283">
        <f>E25*' Look Up Data'!H41</f>
        <v>0.8391356696709894</v>
      </c>
      <c r="F42" s="283">
        <f>F25*' Look Up Data'!I41</f>
        <v>0.75925540980309181</v>
      </c>
      <c r="G42" s="283">
        <f>G25*' Look Up Data'!J41</f>
        <v>0.70025334299265096</v>
      </c>
      <c r="H42" s="283">
        <f>H25*' Look Up Data'!K41</f>
        <v>0.64587966799390573</v>
      </c>
      <c r="I42" s="283">
        <f>I25*' Look Up Data'!L41</f>
        <v>0.59570446276597788</v>
      </c>
      <c r="J42" s="283">
        <f>J25*' Look Up Data'!M41</f>
        <v>0.54940326453321897</v>
      </c>
      <c r="K42" s="283">
        <f>K25*' Look Up Data'!N41</f>
        <v>0.50672439976273342</v>
      </c>
      <c r="L42" s="283">
        <f>L25*' Look Up Data'!O41</f>
        <v>0.45887935055434792</v>
      </c>
      <c r="M42" s="283">
        <f>M25*' Look Up Data'!P41</f>
        <v>0.41555184329741512</v>
      </c>
      <c r="N42" s="283">
        <f>N25*' Look Up Data'!Q41</f>
        <v>0.37631533050957688</v>
      </c>
      <c r="O42" s="283">
        <f>O25*' Look Up Data'!R41</f>
        <v>0.34078353943235412</v>
      </c>
      <c r="P42" s="283">
        <f>P25*' Look Up Data'!S41</f>
        <v>0.30860666928127545</v>
      </c>
      <c r="Q42" s="283">
        <f>Q25*' Look Up Data'!T41</f>
        <v>0.27946794755263515</v>
      </c>
      <c r="R42" s="283">
        <f>R25*' Look Up Data'!U41</f>
        <v>0.25308051148465976</v>
      </c>
      <c r="S42" s="283">
        <f>S25*' Look Up Data'!V41</f>
        <v>0.22918458397191985</v>
      </c>
      <c r="T42" s="283">
        <f>T25*' Look Up Data'!W41</f>
        <v>0.20754491613063525</v>
      </c>
      <c r="U42" s="283">
        <f>U25*' Look Up Data'!X41</f>
        <v>0.18794847133762729</v>
      </c>
      <c r="V42" s="283">
        <f>V25*' Look Up Data'!Y41</f>
        <v>0.17020232794291376</v>
      </c>
      <c r="W42" s="283">
        <f>W25*' Look Up Data'!Z41</f>
        <v>0.15413178000872413</v>
      </c>
      <c r="X42" s="283">
        <f>X25*' Look Up Data'!AA41</f>
        <v>0.13957861737722968</v>
      </c>
      <c r="Y42" s="283">
        <f>Y25*' Look Up Data'!AB41</f>
        <v>0.12639956813472447</v>
      </c>
      <c r="Z42" s="283">
        <f>Z25*' Look Up Data'!AC41</f>
        <v>0.11446488813874191</v>
      </c>
      <c r="AA42" s="283">
        <f>AA25*' Look Up Data'!AD41</f>
        <v>0.10365708372238701</v>
      </c>
      <c r="AB42" s="283">
        <f>AB25*' Look Up Data'!AE41</f>
        <v>9.3869755001256647E-2</v>
      </c>
      <c r="AC42" s="283">
        <f>AC25*' Look Up Data'!AF41</f>
        <v>8.5006548395620204E-2</v>
      </c>
      <c r="AD42" s="283">
        <f>AD25*' Look Up Data'!AG41</f>
        <v>7.6980208055727681E-2</v>
      </c>
      <c r="AE42" s="283">
        <f>AE25*' Look Up Data'!AH41</f>
        <v>6.9711716851786037E-2</v>
      </c>
      <c r="AF42" s="283">
        <f>AF25*' Look Up Data'!AI41</f>
        <v>6.3129518471884694E-2</v>
      </c>
      <c r="AG42" s="283">
        <f>AG25*' Look Up Data'!AJ41</f>
        <v>5.7168812969636766E-2</v>
      </c>
      <c r="AH42" s="283">
        <f>AH25*' Look Up Data'!AK41</f>
        <v>5.1770918826394403E-2</v>
      </c>
      <c r="AI42" s="285">
        <f>AI25*' Look Up Data'!AL41</f>
        <v>4.6882695247715371E-2</v>
      </c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</row>
    <row r="43" spans="1:53" x14ac:dyDescent="0.35">
      <c r="A43" s="126" t="s">
        <v>32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6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6"/>
      <c r="AA43" s="283"/>
      <c r="AB43" s="283"/>
      <c r="AC43" s="283"/>
      <c r="AD43" s="283"/>
      <c r="AE43" s="283"/>
      <c r="AF43" s="283"/>
      <c r="AG43" s="283"/>
      <c r="AH43" s="283"/>
      <c r="AI43" s="285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</row>
    <row r="44" spans="1:53" x14ac:dyDescent="0.35">
      <c r="A44" s="282" t="s">
        <v>40</v>
      </c>
      <c r="B44" s="283">
        <f>B27*' Look Up Data'!E38</f>
        <v>2.6500804466811716</v>
      </c>
      <c r="C44" s="283">
        <f>C27*' Look Up Data'!F38</f>
        <v>2.4780076292275055</v>
      </c>
      <c r="D44" s="283">
        <f>D27*' Look Up Data'!G38</f>
        <v>2.8966814185421081</v>
      </c>
      <c r="E44" s="283">
        <f>E27*' Look Up Data'!H38</f>
        <v>2.7658090530683261</v>
      </c>
      <c r="F44" s="283">
        <f>F27*' Look Up Data'!I38</f>
        <v>2.6447554807532008</v>
      </c>
      <c r="G44" s="283">
        <f>G27*' Look Up Data'!J38</f>
        <v>2.5115710322369775</v>
      </c>
      <c r="H44" s="283">
        <f>H27*' Look Up Data'!K38</f>
        <v>2.3959971486033429</v>
      </c>
      <c r="I44" s="283">
        <f>I27*' Look Up Data'!L38</f>
        <v>2.2742351244439134</v>
      </c>
      <c r="J44" s="283">
        <f>J27*' Look Up Data'!M38</f>
        <v>2.1682245139803591</v>
      </c>
      <c r="K44" s="283">
        <f>K27*' Look Up Data'!N38</f>
        <v>2.0571026059720023</v>
      </c>
      <c r="L44" s="283">
        <f>L27*' Look Up Data'!O38</f>
        <v>1.925061956566376</v>
      </c>
      <c r="M44" s="283">
        <f>M27*' Look Up Data'!P38</f>
        <v>1.8014966904716476</v>
      </c>
      <c r="N44" s="283">
        <f>N27*' Look Up Data'!Q38</f>
        <v>1.6858627924728813</v>
      </c>
      <c r="O44" s="283">
        <f>O27*' Look Up Data'!R38</f>
        <v>1.5776511664311557</v>
      </c>
      <c r="P44" s="283">
        <f>P27*' Look Up Data'!S38</f>
        <v>1.4763853939089908</v>
      </c>
      <c r="Q44" s="283">
        <f>Q27*' Look Up Data'!T38</f>
        <v>1.3816196366644165</v>
      </c>
      <c r="R44" s="283">
        <f>R27*' Look Up Data'!U38</f>
        <v>1.2929366737790844</v>
      </c>
      <c r="S44" s="283">
        <f>S27*' Look Up Data'!V38</f>
        <v>1.2099460647785805</v>
      </c>
      <c r="T44" s="283">
        <f>T27*' Look Up Data'!W38</f>
        <v>1.1322824306577843</v>
      </c>
      <c r="U44" s="283">
        <f>U27*' Look Up Data'!X38</f>
        <v>1.0596038452432319</v>
      </c>
      <c r="V44" s="283">
        <f>V27*' Look Up Data'!Y38</f>
        <v>0.99159032981019601</v>
      </c>
      <c r="W44" s="283">
        <f>W27*' Look Up Data'!Z38</f>
        <v>0.92794244432681172</v>
      </c>
      <c r="X44" s="283">
        <f>X27*' Look Up Data'!AA38</f>
        <v>0.86837996912297444</v>
      </c>
      <c r="Y44" s="283">
        <f>Y27*' Look Up Data'!AB38</f>
        <v>0.81264067117985772</v>
      </c>
      <c r="Z44" s="283">
        <f>Z27*' Look Up Data'!AC38</f>
        <v>0.76047914960844765</v>
      </c>
      <c r="AA44" s="283">
        <f>AA27*' Look Up Data'!AD38</f>
        <v>0.711665755234135</v>
      </c>
      <c r="AB44" s="283">
        <f>AB27*' Look Up Data'!AE38</f>
        <v>0.66598557953066817</v>
      </c>
      <c r="AC44" s="283">
        <f>AC27*' Look Up Data'!AF38</f>
        <v>0.6232375084520938</v>
      </c>
      <c r="AD44" s="283">
        <f>AD27*' Look Up Data'!AG38</f>
        <v>0.58323333699703173</v>
      </c>
      <c r="AE44" s="283">
        <f>AE27*' Look Up Data'!AH38</f>
        <v>0.54579694060701778</v>
      </c>
      <c r="AF44" s="283">
        <f>AF27*' Look Up Data'!AI38</f>
        <v>0.51076349975086666</v>
      </c>
      <c r="AG44" s="283">
        <f>AG27*' Look Up Data'!AJ38</f>
        <v>0.47797877428116753</v>
      </c>
      <c r="AH44" s="283">
        <f>AH27*' Look Up Data'!AK38</f>
        <v>0.4472984243681552</v>
      </c>
      <c r="AI44" s="285">
        <f>AI27*' Look Up Data'!AL38</f>
        <v>0.41858737502126209</v>
      </c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</row>
    <row r="45" spans="1:53" x14ac:dyDescent="0.35">
      <c r="A45" s="282" t="s">
        <v>41</v>
      </c>
      <c r="B45" s="283">
        <f>B28*' Look Up Data'!E39</f>
        <v>9.0013707120198648E-3</v>
      </c>
      <c r="C45" s="283">
        <f>C28*' Look Up Data'!F39</f>
        <v>9.0008322131179385E-3</v>
      </c>
      <c r="D45" s="283">
        <f>D28*' Look Up Data'!G39</f>
        <v>1.1057384701578965E-2</v>
      </c>
      <c r="E45" s="283">
        <f>E28*' Look Up Data'!H39</f>
        <v>1.100504718754019E-2</v>
      </c>
      <c r="F45" s="283">
        <f>F28*' Look Up Data'!I39</f>
        <v>1.09837620023656E-2</v>
      </c>
      <c r="G45" s="283">
        <f>G28*' Look Up Data'!J39</f>
        <v>1.1024551175882758E-2</v>
      </c>
      <c r="H45" s="283">
        <f>H28*' Look Up Data'!K39</f>
        <v>1.1059549836522709E-2</v>
      </c>
      <c r="I45" s="283">
        <f>I28*' Look Up Data'!L39</f>
        <v>1.1088968757393493E-2</v>
      </c>
      <c r="J45" s="283">
        <f>J28*' Look Up Data'!M39</f>
        <v>1.1131534372233813E-2</v>
      </c>
      <c r="K45" s="283">
        <f>K28*' Look Up Data'!N39</f>
        <v>1.1168199840538011E-2</v>
      </c>
      <c r="L45" s="283">
        <f>L28*' Look Up Data'!O39</f>
        <v>1.0949913225116728E-2</v>
      </c>
      <c r="M45" s="283">
        <f>M28*' Look Up Data'!P39</f>
        <v>1.0735893102698115E-2</v>
      </c>
      <c r="N45" s="283">
        <f>N28*' Look Up Data'!Q39</f>
        <v>1.0526056083091224E-2</v>
      </c>
      <c r="O45" s="283">
        <f>O28*' Look Up Data'!R39</f>
        <v>1.0320320405997367E-2</v>
      </c>
      <c r="P45" s="283">
        <f>P28*' Look Up Data'!S39</f>
        <v>1.0118605909153276E-2</v>
      </c>
      <c r="Q45" s="283">
        <f>Q28*' Look Up Data'!T39</f>
        <v>9.9208339970969055E-3</v>
      </c>
      <c r="R45" s="283">
        <f>R28*' Look Up Data'!U39</f>
        <v>9.7269276105437109E-3</v>
      </c>
      <c r="S45" s="283">
        <f>S28*' Look Up Data'!V39</f>
        <v>9.5368111963615009E-3</v>
      </c>
      <c r="T45" s="283">
        <f>T28*' Look Up Data'!W39</f>
        <v>9.3504106781321216E-3</v>
      </c>
      <c r="U45" s="283">
        <f>U28*' Look Up Data'!X39</f>
        <v>9.1676534272885375E-3</v>
      </c>
      <c r="V45" s="283">
        <f>V28*' Look Up Data'!Y39</f>
        <v>8.9884682348160376E-3</v>
      </c>
      <c r="W45" s="283">
        <f>W28*' Look Up Data'!Z39</f>
        <v>8.8127852835065638E-3</v>
      </c>
      <c r="X45" s="283">
        <f>X28*' Look Up Data'!AA39</f>
        <v>8.6405361207553284E-3</v>
      </c>
      <c r="Y45" s="283">
        <f>Y28*' Look Up Data'!AB39</f>
        <v>8.4716536318891408E-3</v>
      </c>
      <c r="Z45" s="283">
        <f>Z28*' Look Up Data'!AC39</f>
        <v>8.3060720140160308E-3</v>
      </c>
      <c r="AA45" s="283">
        <f>AA28*' Look Up Data'!AD39</f>
        <v>8.1437267503860003E-3</v>
      </c>
      <c r="AB45" s="283">
        <f>AB28*' Look Up Data'!AE39</f>
        <v>7.9845545852529065E-3</v>
      </c>
      <c r="AC45" s="283">
        <f>AC28*' Look Up Data'!AF39</f>
        <v>7.8284934992276598E-3</v>
      </c>
      <c r="AD45" s="283">
        <f>AD28*' Look Up Data'!AG39</f>
        <v>7.6754826851131814E-3</v>
      </c>
      <c r="AE45" s="283">
        <f>AE28*' Look Up Data'!AH39</f>
        <v>7.5254625242116456E-3</v>
      </c>
      <c r="AF45" s="283">
        <f>AF28*' Look Up Data'!AI39</f>
        <v>7.3783745630948312E-3</v>
      </c>
      <c r="AG45" s="283">
        <f>AG28*' Look Up Data'!AJ39</f>
        <v>7.2341614908284892E-3</v>
      </c>
      <c r="AH45" s="283">
        <f>AH28*' Look Up Data'!AK39</f>
        <v>7.0927671166418739E-3</v>
      </c>
      <c r="AI45" s="285">
        <f>AI28*' Look Up Data'!AL39</f>
        <v>6.95413634803373E-3</v>
      </c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</row>
    <row r="46" spans="1:53" ht="16.5" x14ac:dyDescent="0.35">
      <c r="A46" s="282" t="s">
        <v>39</v>
      </c>
      <c r="B46" s="283">
        <f>B29*' Look Up Data'!E40</f>
        <v>3.3473372214412023</v>
      </c>
      <c r="C46" s="283">
        <f>C29*' Look Up Data'!F40</f>
        <v>3.3510919784514814</v>
      </c>
      <c r="D46" s="283">
        <f>D29*' Look Up Data'!G40</f>
        <v>14.173723478581872</v>
      </c>
      <c r="E46" s="283">
        <f>E29*' Look Up Data'!H40</f>
        <v>14.186575951503132</v>
      </c>
      <c r="F46" s="283">
        <f>F29*' Look Up Data'!I40</f>
        <v>14.149688654188511</v>
      </c>
      <c r="G46" s="283">
        <f>G29*' Look Up Data'!J40</f>
        <v>14.120210923164855</v>
      </c>
      <c r="H46" s="283">
        <f>H29*' Look Up Data'!K40</f>
        <v>14.0869129076764</v>
      </c>
      <c r="I46" s="283">
        <f>I29*' Look Up Data'!L40</f>
        <v>14.106372815496799</v>
      </c>
      <c r="J46" s="283">
        <f>J29*' Look Up Data'!M40</f>
        <v>14.009462522424215</v>
      </c>
      <c r="K46" s="283">
        <f>K29*' Look Up Data'!N40</f>
        <v>13.965602594657829</v>
      </c>
      <c r="L46" s="283">
        <f>L29*' Look Up Data'!O40</f>
        <v>13.971835098238596</v>
      </c>
      <c r="M46" s="283">
        <f>M29*' Look Up Data'!P40</f>
        <v>13.868313085630247</v>
      </c>
      <c r="N46" s="283">
        <f>N29*' Look Up Data'!Q40</f>
        <v>13.866508795432685</v>
      </c>
      <c r="O46" s="283">
        <f>O29*' Look Up Data'!R40</f>
        <v>13.809550221806225</v>
      </c>
      <c r="P46" s="283">
        <f>P29*' Look Up Data'!S40</f>
        <v>13.749894647194029</v>
      </c>
      <c r="Q46" s="283">
        <f>Q29*' Look Up Data'!T40</f>
        <v>13.687662452718321</v>
      </c>
      <c r="R46" s="283">
        <f>R29*' Look Up Data'!U40</f>
        <v>13.670603231767984</v>
      </c>
      <c r="S46" s="283">
        <f>S29*' Look Up Data'!V40</f>
        <v>13.555932061223562</v>
      </c>
      <c r="T46" s="283">
        <f>T29*' Look Up Data'!W40</f>
        <v>13.486657228644965</v>
      </c>
      <c r="U46" s="283">
        <f>U29*' Look Up Data'!X40</f>
        <v>13.460270306331447</v>
      </c>
      <c r="V46" s="283">
        <f>V29*' Look Up Data'!Y40</f>
        <v>13.386000141071984</v>
      </c>
      <c r="W46" s="283">
        <f>W29*' Look Up Data'!Z40</f>
        <v>13.35317426939341</v>
      </c>
      <c r="X46" s="283">
        <f>X29*' Look Up Data'!AA40</f>
        <v>13.274372428171485</v>
      </c>
      <c r="Y46" s="283">
        <f>Y29*' Look Up Data'!AB40</f>
        <v>13.235619393631065</v>
      </c>
      <c r="Z46" s="283">
        <f>Z29*' Look Up Data'!AC40</f>
        <v>13.152722092009544</v>
      </c>
      <c r="AA46" s="283">
        <f>AA29*' Look Up Data'!AD40</f>
        <v>13.108524654082526</v>
      </c>
      <c r="AB46" s="283">
        <f>AB29*' Look Up Data'!AE40</f>
        <v>13.06140249171856</v>
      </c>
      <c r="AC46" s="283">
        <f>AC29*' Look Up Data'!AF40</f>
        <v>13.011480041592135</v>
      </c>
      <c r="AD46" s="283">
        <f>AD29*' Look Up Data'!AG40</f>
        <v>12.920875541582134</v>
      </c>
      <c r="AE46" s="283">
        <f>AE29*' Look Up Data'!AH40</f>
        <v>12.866420027161391</v>
      </c>
      <c r="AF46" s="283">
        <f>AF29*' Look Up Data'!AI40</f>
        <v>12.772904365656251</v>
      </c>
      <c r="AG46" s="283">
        <f>AG29*' Look Up Data'!AJ40</f>
        <v>12.678402717546257</v>
      </c>
      <c r="AH46" s="283">
        <f>AH29*' Look Up Data'!AK40</f>
        <v>12.5829843662952</v>
      </c>
      <c r="AI46" s="285">
        <f>AI29*' Look Up Data'!AL40</f>
        <v>12.3483593865116</v>
      </c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</row>
    <row r="47" spans="1:53" x14ac:dyDescent="0.35">
      <c r="A47" s="282" t="s">
        <v>51</v>
      </c>
      <c r="B47" s="283">
        <f>B30*' Look Up Data'!E41</f>
        <v>3.0115482150097468</v>
      </c>
      <c r="C47" s="283">
        <f>C30*' Look Up Data'!F41</f>
        <v>2.6704632422997396</v>
      </c>
      <c r="D47" s="283">
        <f>D30*' Look Up Data'!G41</f>
        <v>2.9719665110134117</v>
      </c>
      <c r="E47" s="283">
        <f>E30*' Look Up Data'!H41</f>
        <v>2.6971023143830961</v>
      </c>
      <c r="F47" s="283">
        <f>F30*' Look Up Data'!I41</f>
        <v>2.4713580133874453</v>
      </c>
      <c r="G47" s="283">
        <f>G30*' Look Up Data'!J41</f>
        <v>2.2421690832036356</v>
      </c>
      <c r="H47" s="283">
        <f>H30*' Look Up Data'!K41</f>
        <v>2.0343711223684546</v>
      </c>
      <c r="I47" s="283">
        <f>I30*' Look Up Data'!L41</f>
        <v>1.8457582692167518</v>
      </c>
      <c r="J47" s="283">
        <f>J30*' Look Up Data'!M41</f>
        <v>1.6745595826167454</v>
      </c>
      <c r="K47" s="283">
        <f>K30*' Look Up Data'!N41</f>
        <v>1.5193106638371008</v>
      </c>
      <c r="L47" s="283">
        <f>L30*' Look Up Data'!O41</f>
        <v>1.353438992167157</v>
      </c>
      <c r="M47" s="283">
        <f>M30*' Look Up Data'!P41</f>
        <v>1.2056764617791516</v>
      </c>
      <c r="N47" s="283">
        <f>N30*' Look Up Data'!Q41</f>
        <v>1.0740459960893158</v>
      </c>
      <c r="O47" s="283">
        <f>O30*' Look Up Data'!R41</f>
        <v>0.95678636706005082</v>
      </c>
      <c r="P47" s="283">
        <f>P30*' Look Up Data'!S41</f>
        <v>0.85232862980278168</v>
      </c>
      <c r="Q47" s="283">
        <f>Q30*' Look Up Data'!T41</f>
        <v>0.75927512994746937</v>
      </c>
      <c r="R47" s="283">
        <f>R30*' Look Up Data'!U41</f>
        <v>0.67638080289540581</v>
      </c>
      <c r="S47" s="283">
        <f>S30*' Look Up Data'!V41</f>
        <v>0.60253651473753045</v>
      </c>
      <c r="T47" s="283">
        <f>T30*' Look Up Data'!W41</f>
        <v>0.53675422193818767</v>
      </c>
      <c r="U47" s="283">
        <f>U30*' Look Up Data'!X41</f>
        <v>0.47815375121949266</v>
      </c>
      <c r="V47" s="283">
        <f>V30*' Look Up Data'!Y41</f>
        <v>0.42595102275991309</v>
      </c>
      <c r="W47" s="283">
        <f>W30*' Look Up Data'!Z41</f>
        <v>0.37944755913235551</v>
      </c>
      <c r="X47" s="283">
        <f>X30*' Look Up Data'!AA41</f>
        <v>0.33802113961035574</v>
      </c>
      <c r="Y47" s="283">
        <f>Y30*' Look Up Data'!AB41</f>
        <v>0.30111747479611284</v>
      </c>
      <c r="Z47" s="283">
        <f>Z30*' Look Up Data'!AC41</f>
        <v>0.26824279017610242</v>
      </c>
      <c r="AA47" s="283">
        <f>AA30*' Look Up Data'!AD41</f>
        <v>0.23895721937154532</v>
      </c>
      <c r="AB47" s="283">
        <f>AB30*' Look Up Data'!AE41</f>
        <v>0.21286891868480079</v>
      </c>
      <c r="AC47" s="283">
        <f>AC30*' Look Up Data'!AF41</f>
        <v>0.18962882419375926</v>
      </c>
      <c r="AD47" s="283">
        <f>AD30*' Look Up Data'!AG41</f>
        <v>0.16892598124366384</v>
      </c>
      <c r="AE47" s="283">
        <f>AE30*' Look Up Data'!AH41</f>
        <v>0.15048338384452098</v>
      </c>
      <c r="AF47" s="283">
        <f>AF30*' Look Up Data'!AI41</f>
        <v>0.13405426830484568</v>
      </c>
      <c r="AG47" s="283">
        <f>AG30*' Look Up Data'!AJ41</f>
        <v>0.1194188115102108</v>
      </c>
      <c r="AH47" s="283">
        <f>AH30*' Look Up Data'!AK41</f>
        <v>0.10638118966925703</v>
      </c>
      <c r="AI47" s="285">
        <f>AI30*' Look Up Data'!AL41</f>
        <v>9.4766958172907201E-2</v>
      </c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</row>
    <row r="48" spans="1:53" x14ac:dyDescent="0.35">
      <c r="A48" s="287"/>
      <c r="B48" s="281"/>
      <c r="C48" s="281"/>
      <c r="D48" s="281"/>
      <c r="E48" s="281"/>
      <c r="F48" s="288"/>
      <c r="G48" s="18"/>
      <c r="H48" s="18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79"/>
    </row>
    <row r="49" spans="1:35" ht="15" thickBot="1" x14ac:dyDescent="0.4">
      <c r="A49" s="289" t="s">
        <v>55</v>
      </c>
      <c r="B49" s="67"/>
      <c r="C49" s="67"/>
      <c r="D49" s="67"/>
      <c r="E49" s="67"/>
      <c r="F49" s="67"/>
      <c r="G49" s="290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83"/>
    </row>
    <row r="50" spans="1:35" x14ac:dyDescent="0.35">
      <c r="A50" s="29"/>
      <c r="G50" s="10"/>
    </row>
    <row r="51" spans="1:35" x14ac:dyDescent="0.35">
      <c r="A51" s="28" t="s">
        <v>37</v>
      </c>
      <c r="G51" s="10"/>
    </row>
    <row r="52" spans="1:35" x14ac:dyDescent="0.35">
      <c r="A52" s="2" t="s">
        <v>38</v>
      </c>
      <c r="G52" s="10"/>
    </row>
    <row r="53" spans="1:35" x14ac:dyDescent="0.35">
      <c r="G53" s="10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6"/>
    </row>
  </sheetData>
  <hyperlinks>
    <hyperlink ref="A51" r:id="rId1" xr:uid="{E4AF025F-C7CC-49E7-9342-93A04EFFF1A9}"/>
    <hyperlink ref="A52" r:id="rId2" xr:uid="{330ECC24-729A-4E66-836D-175B34D96AA2}"/>
  </hyperlinks>
  <pageMargins left="0.7" right="0.7" top="0.75" bottom="0.75" header="0.3" footer="0.3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C2C21-C5B9-4F80-BD6C-55634832158D}">
  <sheetPr>
    <tabColor rgb="FF92D050"/>
  </sheetPr>
  <dimension ref="A1:AN40"/>
  <sheetViews>
    <sheetView workbookViewId="0">
      <selection activeCell="B4" sqref="B4"/>
    </sheetView>
  </sheetViews>
  <sheetFormatPr defaultRowHeight="14.5" x14ac:dyDescent="0.35"/>
  <cols>
    <col min="1" max="1" width="32.26953125" customWidth="1"/>
    <col min="2" max="31" width="12.54296875" bestFit="1" customWidth="1"/>
  </cols>
  <sheetData>
    <row r="1" spans="1:40" ht="19" thickBot="1" x14ac:dyDescent="0.5">
      <c r="A1" s="80" t="s">
        <v>79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40" ht="19" thickBot="1" x14ac:dyDescent="0.5">
      <c r="A2" s="80"/>
      <c r="B2" s="74">
        <v>2028</v>
      </c>
      <c r="C2" s="74">
        <f>B2+1</f>
        <v>2029</v>
      </c>
      <c r="D2" s="74">
        <f t="shared" ref="D2:L2" si="0">C2+1</f>
        <v>2030</v>
      </c>
      <c r="E2" s="74">
        <f t="shared" si="0"/>
        <v>2031</v>
      </c>
      <c r="F2" s="74">
        <f t="shared" si="0"/>
        <v>2032</v>
      </c>
      <c r="G2" s="74">
        <f t="shared" si="0"/>
        <v>2033</v>
      </c>
      <c r="H2" s="74">
        <f t="shared" si="0"/>
        <v>2034</v>
      </c>
      <c r="I2" s="74">
        <f t="shared" si="0"/>
        <v>2035</v>
      </c>
      <c r="J2" s="74">
        <f t="shared" si="0"/>
        <v>2036</v>
      </c>
      <c r="K2" s="74">
        <f t="shared" si="0"/>
        <v>2037</v>
      </c>
      <c r="L2" s="75">
        <f t="shared" si="0"/>
        <v>2038</v>
      </c>
      <c r="M2" s="74">
        <f t="shared" ref="M2" si="1">L2+1</f>
        <v>2039</v>
      </c>
      <c r="N2" s="75">
        <f t="shared" ref="N2" si="2">M2+1</f>
        <v>2040</v>
      </c>
      <c r="O2" s="74">
        <f t="shared" ref="O2" si="3">N2+1</f>
        <v>2041</v>
      </c>
      <c r="P2" s="75">
        <f t="shared" ref="P2" si="4">O2+1</f>
        <v>2042</v>
      </c>
      <c r="Q2" s="74">
        <f t="shared" ref="Q2" si="5">P2+1</f>
        <v>2043</v>
      </c>
      <c r="R2" s="75">
        <f t="shared" ref="R2" si="6">Q2+1</f>
        <v>2044</v>
      </c>
      <c r="S2" s="74">
        <f t="shared" ref="S2" si="7">R2+1</f>
        <v>2045</v>
      </c>
      <c r="T2" s="75">
        <f t="shared" ref="T2" si="8">S2+1</f>
        <v>2046</v>
      </c>
      <c r="U2" s="74">
        <f t="shared" ref="U2" si="9">T2+1</f>
        <v>2047</v>
      </c>
      <c r="V2" s="75">
        <f t="shared" ref="V2" si="10">U2+1</f>
        <v>2048</v>
      </c>
      <c r="W2" s="74">
        <f t="shared" ref="W2" si="11">V2+1</f>
        <v>2049</v>
      </c>
      <c r="X2" s="75">
        <f t="shared" ref="X2" si="12">W2+1</f>
        <v>2050</v>
      </c>
      <c r="Y2" s="74">
        <f t="shared" ref="Y2" si="13">X2+1</f>
        <v>2051</v>
      </c>
      <c r="Z2" s="75">
        <f t="shared" ref="Z2" si="14">Y2+1</f>
        <v>2052</v>
      </c>
      <c r="AA2" s="74">
        <f t="shared" ref="AA2" si="15">Z2+1</f>
        <v>2053</v>
      </c>
      <c r="AB2" s="75">
        <f t="shared" ref="AB2" si="16">AA2+1</f>
        <v>2054</v>
      </c>
      <c r="AC2" s="74">
        <f t="shared" ref="AC2" si="17">AB2+1</f>
        <v>2055</v>
      </c>
      <c r="AD2" s="75">
        <f t="shared" ref="AD2" si="18">AC2+1</f>
        <v>2056</v>
      </c>
      <c r="AE2" s="74">
        <f t="shared" ref="AE2" si="19">AD2+1</f>
        <v>2057</v>
      </c>
      <c r="AF2" s="75">
        <f t="shared" ref="AF2" si="20">AE2+1</f>
        <v>2058</v>
      </c>
      <c r="AG2" s="74">
        <f t="shared" ref="AG2" si="21">AF2+1</f>
        <v>2059</v>
      </c>
      <c r="AH2" s="75">
        <f t="shared" ref="AH2" si="22">AG2+1</f>
        <v>2060</v>
      </c>
      <c r="AI2" s="74">
        <f t="shared" ref="AI2" si="23">AH2+1</f>
        <v>2061</v>
      </c>
      <c r="AJ2" s="74"/>
      <c r="AK2" s="75"/>
      <c r="AL2" s="74"/>
      <c r="AM2" s="75"/>
      <c r="AN2" s="74"/>
    </row>
    <row r="3" spans="1:40" x14ac:dyDescent="0.35">
      <c r="A3" s="123" t="s">
        <v>29</v>
      </c>
      <c r="L3" s="79"/>
      <c r="N3" s="79"/>
      <c r="P3" s="79"/>
      <c r="R3" s="79"/>
      <c r="T3" s="79"/>
      <c r="V3" s="79"/>
      <c r="X3" s="79"/>
      <c r="Z3" s="79"/>
      <c r="AB3" s="79"/>
      <c r="AD3" s="79"/>
      <c r="AF3" s="79"/>
      <c r="AH3" s="79"/>
      <c r="AK3" s="79"/>
      <c r="AM3" s="79"/>
    </row>
    <row r="4" spans="1:40" x14ac:dyDescent="0.35">
      <c r="A4" s="26" t="s">
        <v>78</v>
      </c>
      <c r="B4" s="70">
        <f>'Travel Delay Savings'!E25</f>
        <v>17795.372791111113</v>
      </c>
      <c r="C4" s="70">
        <f>'Travel Delay Savings'!F25</f>
        <v>17795.372791111113</v>
      </c>
      <c r="D4" s="70">
        <f>'Travel Delay Savings'!G25</f>
        <v>17795.372791111113</v>
      </c>
      <c r="E4" s="70">
        <f>'Travel Delay Savings'!H25</f>
        <v>17795.372791111113</v>
      </c>
      <c r="F4" s="70">
        <f>'Travel Delay Savings'!I25</f>
        <v>17795.372791111113</v>
      </c>
      <c r="G4" s="70">
        <f>'Travel Delay Savings'!J25</f>
        <v>17795.372791111113</v>
      </c>
      <c r="H4" s="70">
        <f>'Travel Delay Savings'!K25</f>
        <v>17795.372791111113</v>
      </c>
      <c r="I4" s="70">
        <f>'Travel Delay Savings'!L25</f>
        <v>17795.372791111113</v>
      </c>
      <c r="J4" s="70">
        <f>'Travel Delay Savings'!M25</f>
        <v>17795.372791111113</v>
      </c>
      <c r="K4" s="70">
        <f>'Travel Delay Savings'!N25</f>
        <v>17795.372791111113</v>
      </c>
      <c r="L4" s="70">
        <f>'Travel Delay Savings'!O25</f>
        <v>17795.372791111113</v>
      </c>
      <c r="M4" s="70">
        <f>'Travel Delay Savings'!P25</f>
        <v>17795.372791111113</v>
      </c>
      <c r="N4" s="70">
        <f>'Travel Delay Savings'!Q25</f>
        <v>17795.372791111113</v>
      </c>
      <c r="O4" s="70">
        <f>'Travel Delay Savings'!R25</f>
        <v>17795.372791111113</v>
      </c>
      <c r="P4" s="70">
        <f>'Travel Delay Savings'!S25</f>
        <v>17795.372791111113</v>
      </c>
      <c r="Q4" s="70">
        <f>'Travel Delay Savings'!T25</f>
        <v>17795.372791111113</v>
      </c>
      <c r="R4" s="70">
        <f>'Travel Delay Savings'!U25</f>
        <v>17795.372791111113</v>
      </c>
      <c r="S4" s="70">
        <f>'Travel Delay Savings'!V25</f>
        <v>17795.372791111113</v>
      </c>
      <c r="T4" s="70">
        <f>'Travel Delay Savings'!W25</f>
        <v>17795.372791111113</v>
      </c>
      <c r="U4" s="70">
        <f>'Travel Delay Savings'!X25</f>
        <v>17795.372791111113</v>
      </c>
      <c r="V4" s="70">
        <f>'Travel Delay Savings'!Y25</f>
        <v>17795.372791111113</v>
      </c>
      <c r="W4" s="70">
        <f>'Travel Delay Savings'!Z25</f>
        <v>17795.372791111113</v>
      </c>
      <c r="X4" s="70">
        <f>'Travel Delay Savings'!AA25</f>
        <v>17795.372791111113</v>
      </c>
      <c r="Y4" s="70">
        <f>'Travel Delay Savings'!AB25</f>
        <v>17795.372791111113</v>
      </c>
      <c r="Z4" s="70">
        <f>'Travel Delay Savings'!AC25</f>
        <v>17795.372791111113</v>
      </c>
      <c r="AA4" s="70">
        <f>'Travel Delay Savings'!AD25</f>
        <v>17795.372791111113</v>
      </c>
      <c r="AB4" s="70">
        <f>'Travel Delay Savings'!AE25</f>
        <v>17795.372791111113</v>
      </c>
      <c r="AC4" s="70">
        <f>'Travel Delay Savings'!AF25</f>
        <v>17795.372791111113</v>
      </c>
      <c r="AD4" s="70">
        <f>'Travel Delay Savings'!AG25</f>
        <v>17795.372791111113</v>
      </c>
      <c r="AE4" s="70">
        <f>'Travel Delay Savings'!AH25</f>
        <v>17795.372791111113</v>
      </c>
      <c r="AF4" s="70">
        <f>'Travel Delay Savings'!AI25</f>
        <v>0</v>
      </c>
      <c r="AG4" s="70">
        <f>'Travel Delay Savings'!AJ25</f>
        <v>0</v>
      </c>
      <c r="AH4" s="70">
        <f>'Travel Delay Savings'!AK25</f>
        <v>0</v>
      </c>
      <c r="AI4" s="70">
        <f>'Travel Delay Savings'!AL25</f>
        <v>0</v>
      </c>
      <c r="AJ4" s="70"/>
      <c r="AK4" s="70"/>
      <c r="AL4" s="70"/>
      <c r="AM4" s="70"/>
      <c r="AN4" s="70"/>
    </row>
    <row r="5" spans="1:40" x14ac:dyDescent="0.35">
      <c r="A5" s="26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  <c r="M5" s="70"/>
      <c r="N5" s="71"/>
      <c r="O5" s="70"/>
      <c r="P5" s="71"/>
      <c r="Q5" s="70"/>
      <c r="R5" s="71"/>
      <c r="S5" s="70"/>
      <c r="T5" s="71"/>
      <c r="U5" s="70"/>
      <c r="V5" s="71"/>
      <c r="W5" s="70"/>
      <c r="X5" s="71"/>
      <c r="Y5" s="70"/>
      <c r="Z5" s="71"/>
      <c r="AA5" s="70"/>
      <c r="AB5" s="71"/>
      <c r="AC5" s="70"/>
      <c r="AD5" s="71"/>
      <c r="AE5" s="70"/>
      <c r="AF5" s="71"/>
      <c r="AG5" s="70"/>
      <c r="AH5" s="71"/>
      <c r="AI5" s="70"/>
      <c r="AJ5" s="70"/>
      <c r="AK5" s="71"/>
      <c r="AL5" s="70"/>
      <c r="AM5" s="71"/>
      <c r="AN5" s="70"/>
    </row>
    <row r="6" spans="1:40" x14ac:dyDescent="0.35">
      <c r="A6" s="26" t="s">
        <v>14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1"/>
      <c r="M6" s="70"/>
      <c r="N6" s="71"/>
      <c r="O6" s="70"/>
      <c r="P6" s="71"/>
      <c r="Q6" s="70"/>
      <c r="R6" s="71"/>
      <c r="S6" s="70"/>
      <c r="T6" s="71"/>
      <c r="U6" s="70"/>
      <c r="V6" s="71"/>
      <c r="W6" s="70"/>
      <c r="X6" s="71"/>
      <c r="Y6" s="70"/>
      <c r="Z6" s="71"/>
      <c r="AA6" s="70"/>
      <c r="AB6" s="71"/>
      <c r="AC6" s="70"/>
      <c r="AD6" s="71"/>
      <c r="AE6" s="70"/>
      <c r="AF6" s="71"/>
      <c r="AG6" s="70"/>
      <c r="AH6" s="71"/>
      <c r="AI6" s="70"/>
      <c r="AJ6" s="70"/>
      <c r="AK6" s="71"/>
      <c r="AL6" s="70"/>
      <c r="AM6" s="71"/>
      <c r="AN6" s="70"/>
    </row>
    <row r="7" spans="1:40" x14ac:dyDescent="0.35">
      <c r="A7" s="125" t="s">
        <v>2</v>
      </c>
      <c r="B7" s="132">
        <f t="shared" ref="B7:AI7" si="24">SUM(B4:B6)</f>
        <v>17795.372791111113</v>
      </c>
      <c r="C7" s="132">
        <f t="shared" si="24"/>
        <v>17795.372791111113</v>
      </c>
      <c r="D7" s="132">
        <f t="shared" si="24"/>
        <v>17795.372791111113</v>
      </c>
      <c r="E7" s="132">
        <f t="shared" si="24"/>
        <v>17795.372791111113</v>
      </c>
      <c r="F7" s="132">
        <f t="shared" si="24"/>
        <v>17795.372791111113</v>
      </c>
      <c r="G7" s="132">
        <f t="shared" si="24"/>
        <v>17795.372791111113</v>
      </c>
      <c r="H7" s="132">
        <f t="shared" si="24"/>
        <v>17795.372791111113</v>
      </c>
      <c r="I7" s="132">
        <f t="shared" si="24"/>
        <v>17795.372791111113</v>
      </c>
      <c r="J7" s="132">
        <f t="shared" si="24"/>
        <v>17795.372791111113</v>
      </c>
      <c r="K7" s="132">
        <f t="shared" si="24"/>
        <v>17795.372791111113</v>
      </c>
      <c r="L7" s="133">
        <f t="shared" si="24"/>
        <v>17795.372791111113</v>
      </c>
      <c r="M7" s="132">
        <f t="shared" si="24"/>
        <v>17795.372791111113</v>
      </c>
      <c r="N7" s="133">
        <f t="shared" si="24"/>
        <v>17795.372791111113</v>
      </c>
      <c r="O7" s="132">
        <f t="shared" si="24"/>
        <v>17795.372791111113</v>
      </c>
      <c r="P7" s="133">
        <f t="shared" si="24"/>
        <v>17795.372791111113</v>
      </c>
      <c r="Q7" s="132">
        <f t="shared" si="24"/>
        <v>17795.372791111113</v>
      </c>
      <c r="R7" s="133">
        <f t="shared" si="24"/>
        <v>17795.372791111113</v>
      </c>
      <c r="S7" s="132">
        <f t="shared" si="24"/>
        <v>17795.372791111113</v>
      </c>
      <c r="T7" s="133">
        <f t="shared" si="24"/>
        <v>17795.372791111113</v>
      </c>
      <c r="U7" s="132">
        <f t="shared" si="24"/>
        <v>17795.372791111113</v>
      </c>
      <c r="V7" s="133">
        <f t="shared" si="24"/>
        <v>17795.372791111113</v>
      </c>
      <c r="W7" s="132">
        <f t="shared" si="24"/>
        <v>17795.372791111113</v>
      </c>
      <c r="X7" s="133">
        <f t="shared" si="24"/>
        <v>17795.372791111113</v>
      </c>
      <c r="Y7" s="132">
        <f t="shared" si="24"/>
        <v>17795.372791111113</v>
      </c>
      <c r="Z7" s="133">
        <f t="shared" si="24"/>
        <v>17795.372791111113</v>
      </c>
      <c r="AA7" s="132">
        <f t="shared" si="24"/>
        <v>17795.372791111113</v>
      </c>
      <c r="AB7" s="133">
        <f t="shared" si="24"/>
        <v>17795.372791111113</v>
      </c>
      <c r="AC7" s="132">
        <f t="shared" si="24"/>
        <v>17795.372791111113</v>
      </c>
      <c r="AD7" s="133">
        <f t="shared" si="24"/>
        <v>17795.372791111113</v>
      </c>
      <c r="AE7" s="132">
        <f t="shared" si="24"/>
        <v>17795.372791111113</v>
      </c>
      <c r="AF7" s="133">
        <f t="shared" si="24"/>
        <v>0</v>
      </c>
      <c r="AG7" s="132">
        <f t="shared" si="24"/>
        <v>0</v>
      </c>
      <c r="AH7" s="133">
        <f t="shared" si="24"/>
        <v>0</v>
      </c>
      <c r="AI7" s="132">
        <f t="shared" si="24"/>
        <v>0</v>
      </c>
      <c r="AJ7" s="132"/>
      <c r="AK7" s="133"/>
      <c r="AL7" s="132"/>
      <c r="AM7" s="133"/>
      <c r="AN7" s="132"/>
    </row>
    <row r="8" spans="1:40" x14ac:dyDescent="0.35">
      <c r="A8" s="134"/>
      <c r="L8" s="79"/>
      <c r="N8" s="79"/>
      <c r="P8" s="79"/>
      <c r="R8" s="79"/>
      <c r="T8" s="79"/>
      <c r="V8" s="79"/>
      <c r="X8" s="79"/>
      <c r="Z8" s="79"/>
      <c r="AB8" s="79"/>
      <c r="AD8" s="79"/>
      <c r="AF8" s="79"/>
      <c r="AH8" s="79"/>
      <c r="AK8" s="79"/>
      <c r="AM8" s="79"/>
    </row>
    <row r="9" spans="1:40" x14ac:dyDescent="0.35">
      <c r="A9" s="126" t="s">
        <v>215</v>
      </c>
      <c r="L9" s="79"/>
      <c r="N9" s="79"/>
      <c r="P9" s="79"/>
      <c r="R9" s="79"/>
      <c r="T9" s="79"/>
      <c r="V9" s="79"/>
      <c r="X9" s="79"/>
      <c r="Z9" s="79"/>
      <c r="AB9" s="79"/>
      <c r="AD9" s="79"/>
      <c r="AF9" s="79"/>
      <c r="AH9" s="79"/>
      <c r="AK9" s="79"/>
      <c r="AM9" s="79"/>
    </row>
    <row r="10" spans="1:40" x14ac:dyDescent="0.35">
      <c r="A10" s="26" t="s">
        <v>214</v>
      </c>
      <c r="B10" s="17">
        <f>B4*' Look Up Data'!$B12*' Look Up Data'!$B14</f>
        <v>15944.654020835558</v>
      </c>
      <c r="C10" s="17">
        <f>C4*' Look Up Data'!$B12*' Look Up Data'!$B14</f>
        <v>15944.654020835558</v>
      </c>
      <c r="D10" s="17">
        <f>D4*' Look Up Data'!$B12*' Look Up Data'!$B14</f>
        <v>15944.654020835558</v>
      </c>
      <c r="E10" s="17">
        <f>E4*' Look Up Data'!$B12*' Look Up Data'!$B14</f>
        <v>15944.654020835558</v>
      </c>
      <c r="F10" s="17">
        <f>F4*' Look Up Data'!$B12*' Look Up Data'!$B14</f>
        <v>15944.654020835558</v>
      </c>
      <c r="G10" s="17">
        <f>G4*' Look Up Data'!$B12*' Look Up Data'!$B14</f>
        <v>15944.654020835558</v>
      </c>
      <c r="H10" s="17">
        <f>H4*' Look Up Data'!$B12*' Look Up Data'!$B14</f>
        <v>15944.654020835558</v>
      </c>
      <c r="I10" s="17">
        <f>I4*' Look Up Data'!$B12*' Look Up Data'!$B14</f>
        <v>15944.654020835558</v>
      </c>
      <c r="J10" s="17">
        <f>J4*' Look Up Data'!$B12*' Look Up Data'!$B14</f>
        <v>15944.654020835558</v>
      </c>
      <c r="K10" s="17">
        <f>K4*' Look Up Data'!$B12*' Look Up Data'!$B14</f>
        <v>15944.654020835558</v>
      </c>
      <c r="L10" s="218">
        <f>L4*' Look Up Data'!$B12*' Look Up Data'!$B14</f>
        <v>15944.654020835558</v>
      </c>
      <c r="M10" s="17">
        <f>M4*' Look Up Data'!$B12*' Look Up Data'!$B14</f>
        <v>15944.654020835558</v>
      </c>
      <c r="N10" s="218">
        <f>N4*' Look Up Data'!$B12*' Look Up Data'!$B14</f>
        <v>15944.654020835558</v>
      </c>
      <c r="O10" s="17">
        <f>O4*' Look Up Data'!$B12*' Look Up Data'!$B14</f>
        <v>15944.654020835558</v>
      </c>
      <c r="P10" s="218">
        <f>P4*' Look Up Data'!$B12*' Look Up Data'!$B14</f>
        <v>15944.654020835558</v>
      </c>
      <c r="Q10" s="17">
        <f>Q4*' Look Up Data'!$B12*' Look Up Data'!$B14</f>
        <v>15944.654020835558</v>
      </c>
      <c r="R10" s="218">
        <f>R4*' Look Up Data'!$B12*' Look Up Data'!$B14</f>
        <v>15944.654020835558</v>
      </c>
      <c r="S10" s="17">
        <f>S4*' Look Up Data'!$B12*' Look Up Data'!$B14</f>
        <v>15944.654020835558</v>
      </c>
      <c r="T10" s="218">
        <f>T4*' Look Up Data'!$B12*' Look Up Data'!$B14</f>
        <v>15944.654020835558</v>
      </c>
      <c r="U10" s="17">
        <f>U4*' Look Up Data'!$B12*' Look Up Data'!$B14</f>
        <v>15944.654020835558</v>
      </c>
      <c r="V10" s="218">
        <f>V4*' Look Up Data'!$B12*' Look Up Data'!$B14</f>
        <v>15944.654020835558</v>
      </c>
      <c r="W10" s="17">
        <f>W4*' Look Up Data'!$B12*' Look Up Data'!$B14</f>
        <v>15944.654020835558</v>
      </c>
      <c r="X10" s="218">
        <f>X4*' Look Up Data'!$B12*' Look Up Data'!$B14</f>
        <v>15944.654020835558</v>
      </c>
      <c r="Y10" s="17">
        <f>Y4*' Look Up Data'!$B12*' Look Up Data'!$B14</f>
        <v>15944.654020835558</v>
      </c>
      <c r="Z10" s="218">
        <f>Z4*' Look Up Data'!$B12*' Look Up Data'!$B14</f>
        <v>15944.654020835558</v>
      </c>
      <c r="AA10" s="17">
        <f>AA4*' Look Up Data'!$B12*' Look Up Data'!$B14</f>
        <v>15944.654020835558</v>
      </c>
      <c r="AB10" s="218">
        <f>AB4*' Look Up Data'!$B12*' Look Up Data'!$B14</f>
        <v>15944.654020835558</v>
      </c>
      <c r="AC10" s="17">
        <f>AC4*' Look Up Data'!$B12*' Look Up Data'!$B14</f>
        <v>15944.654020835558</v>
      </c>
      <c r="AD10" s="218">
        <f>AD4*' Look Up Data'!$B12*' Look Up Data'!$B14</f>
        <v>15944.654020835558</v>
      </c>
      <c r="AE10" s="17">
        <f>AE4*' Look Up Data'!$B12*' Look Up Data'!$B14</f>
        <v>15944.654020835558</v>
      </c>
      <c r="AF10" s="71">
        <f>AF4*' Look Up Data'!$B12*' Look Up Data'!$B14</f>
        <v>0</v>
      </c>
      <c r="AG10" s="70">
        <f>AG4*' Look Up Data'!$B12*' Look Up Data'!$B14</f>
        <v>0</v>
      </c>
      <c r="AH10" s="71">
        <f>AH4*' Look Up Data'!$B12*' Look Up Data'!$B14</f>
        <v>0</v>
      </c>
      <c r="AI10" s="70">
        <f>AI4*' Look Up Data'!$B12*' Look Up Data'!$B14</f>
        <v>0</v>
      </c>
      <c r="AJ10" s="70"/>
      <c r="AK10" s="71"/>
      <c r="AL10" s="70"/>
      <c r="AM10" s="71"/>
      <c r="AN10" s="70"/>
    </row>
    <row r="40" spans="2:2" x14ac:dyDescent="0.35">
      <c r="B40" t="s">
        <v>75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9A41-691D-4081-9CD4-348F49007131}">
  <sheetPr>
    <tabColor rgb="FF92D050"/>
  </sheetPr>
  <dimension ref="A1:C14"/>
  <sheetViews>
    <sheetView workbookViewId="0">
      <selection activeCell="F6" sqref="F6"/>
    </sheetView>
  </sheetViews>
  <sheetFormatPr defaultRowHeight="14.5" x14ac:dyDescent="0.35"/>
  <cols>
    <col min="1" max="1" width="30.81640625" style="33" customWidth="1"/>
    <col min="2" max="3" width="13.81640625" customWidth="1"/>
  </cols>
  <sheetData>
    <row r="1" spans="1:3" ht="18.5" x14ac:dyDescent="0.45">
      <c r="A1" s="5" t="s">
        <v>123</v>
      </c>
    </row>
    <row r="5" spans="1:3" x14ac:dyDescent="0.35">
      <c r="A5" s="33" t="s">
        <v>120</v>
      </c>
      <c r="B5">
        <v>16676</v>
      </c>
    </row>
    <row r="6" spans="1:3" x14ac:dyDescent="0.35">
      <c r="A6" s="33" t="s">
        <v>121</v>
      </c>
      <c r="B6">
        <f>B5/4</f>
        <v>4169</v>
      </c>
    </row>
    <row r="7" spans="1:3" ht="29" x14ac:dyDescent="0.35">
      <c r="A7" s="33" t="s">
        <v>122</v>
      </c>
      <c r="B7">
        <v>100</v>
      </c>
    </row>
    <row r="8" spans="1:3" x14ac:dyDescent="0.35">
      <c r="A8" s="33" t="s">
        <v>124</v>
      </c>
      <c r="B8">
        <v>90</v>
      </c>
    </row>
    <row r="9" spans="1:3" x14ac:dyDescent="0.35">
      <c r="A9" s="33" t="s">
        <v>125</v>
      </c>
      <c r="B9">
        <v>50</v>
      </c>
    </row>
    <row r="10" spans="1:3" x14ac:dyDescent="0.35">
      <c r="A10" s="33" t="s">
        <v>126</v>
      </c>
      <c r="B10">
        <f>B8-B9</f>
        <v>40</v>
      </c>
    </row>
    <row r="12" spans="1:3" ht="28.75" customHeight="1" x14ac:dyDescent="0.35">
      <c r="A12" s="317" t="s">
        <v>132</v>
      </c>
      <c r="B12" s="316">
        <v>5000</v>
      </c>
      <c r="C12" t="s">
        <v>130</v>
      </c>
    </row>
    <row r="13" spans="1:3" x14ac:dyDescent="0.35">
      <c r="A13" s="317"/>
      <c r="B13" s="316"/>
      <c r="C13" s="2" t="s">
        <v>129</v>
      </c>
    </row>
    <row r="14" spans="1:3" ht="29" x14ac:dyDescent="0.35">
      <c r="A14" s="33" t="s">
        <v>127</v>
      </c>
      <c r="B14" s="62">
        <f>B10/10*B12*B7</f>
        <v>2000000</v>
      </c>
    </row>
  </sheetData>
  <mergeCells count="2">
    <mergeCell ref="B12:B13"/>
    <mergeCell ref="A12:A13"/>
  </mergeCells>
  <hyperlinks>
    <hyperlink ref="C13" r:id="rId1" xr:uid="{0045CD1A-6F9F-46B3-856D-8615BFF7D5BB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B6051-F2CD-40C4-8170-27E5BBD05F83}">
  <sheetPr>
    <tabColor rgb="FF92D050"/>
  </sheetPr>
  <dimension ref="A1:AL29"/>
  <sheetViews>
    <sheetView topLeftCell="A3" zoomScale="91" zoomScaleNormal="91" workbookViewId="0">
      <selection activeCell="A26" sqref="A26"/>
    </sheetView>
  </sheetViews>
  <sheetFormatPr defaultColWidth="8.54296875" defaultRowHeight="14.5" x14ac:dyDescent="0.35"/>
  <cols>
    <col min="1" max="1" width="55.54296875" customWidth="1"/>
    <col min="2" max="2" width="11.1796875" customWidth="1"/>
    <col min="3" max="6" width="10.54296875" customWidth="1"/>
    <col min="7" max="7" width="10.7265625" customWidth="1"/>
    <col min="8" max="8" width="11.54296875" customWidth="1"/>
    <col min="9" max="53" width="13.1796875" customWidth="1"/>
  </cols>
  <sheetData>
    <row r="1" spans="1:38" ht="19" thickBot="1" x14ac:dyDescent="0.5">
      <c r="A1" s="80" t="s">
        <v>48</v>
      </c>
      <c r="B1" s="128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3"/>
    </row>
    <row r="2" spans="1:38" ht="29" x14ac:dyDescent="0.35">
      <c r="A2" s="99" t="s">
        <v>169</v>
      </c>
      <c r="B2" s="20">
        <v>2017</v>
      </c>
      <c r="C2" s="89">
        <v>2018</v>
      </c>
      <c r="D2" s="20">
        <f>C2+1</f>
        <v>2019</v>
      </c>
      <c r="E2" s="20">
        <f t="shared" ref="E2:G2" si="0">D2+1</f>
        <v>2020</v>
      </c>
      <c r="F2" s="20">
        <f t="shared" si="0"/>
        <v>2021</v>
      </c>
      <c r="G2" s="20">
        <f t="shared" si="0"/>
        <v>2022</v>
      </c>
      <c r="H2" s="90" t="s">
        <v>159</v>
      </c>
      <c r="S2" s="79"/>
    </row>
    <row r="3" spans="1:38" x14ac:dyDescent="0.35">
      <c r="A3" s="104" t="s">
        <v>173</v>
      </c>
      <c r="B3" s="91">
        <v>0</v>
      </c>
      <c r="C3" s="91">
        <v>0</v>
      </c>
      <c r="D3" s="91">
        <v>0</v>
      </c>
      <c r="E3" s="91">
        <v>0</v>
      </c>
      <c r="F3" s="91">
        <v>0</v>
      </c>
      <c r="G3" s="91">
        <v>1</v>
      </c>
      <c r="H3" s="92">
        <f>SUM(B3:G3)/5</f>
        <v>0.2</v>
      </c>
      <c r="S3" s="79"/>
    </row>
    <row r="4" spans="1:38" x14ac:dyDescent="0.35">
      <c r="A4" s="104" t="s">
        <v>175</v>
      </c>
      <c r="B4" s="91">
        <v>0</v>
      </c>
      <c r="C4" s="91">
        <v>0</v>
      </c>
      <c r="D4" s="91">
        <v>0</v>
      </c>
      <c r="E4" s="91">
        <v>0</v>
      </c>
      <c r="F4" s="91">
        <v>0</v>
      </c>
      <c r="G4" s="91">
        <v>0</v>
      </c>
      <c r="H4" s="92">
        <f t="shared" ref="H4:H7" si="1">SUM(B4:G4)/5</f>
        <v>0</v>
      </c>
      <c r="S4" s="79"/>
    </row>
    <row r="5" spans="1:38" x14ac:dyDescent="0.35">
      <c r="A5" s="104" t="s">
        <v>174</v>
      </c>
      <c r="B5" s="91">
        <v>0</v>
      </c>
      <c r="C5" s="91">
        <v>1</v>
      </c>
      <c r="D5" s="91">
        <v>1</v>
      </c>
      <c r="E5" s="91">
        <v>0</v>
      </c>
      <c r="F5" s="91">
        <v>0</v>
      </c>
      <c r="G5" s="91">
        <v>0</v>
      </c>
      <c r="H5" s="92">
        <f t="shared" si="1"/>
        <v>0.4</v>
      </c>
      <c r="S5" s="79"/>
    </row>
    <row r="6" spans="1:38" x14ac:dyDescent="0.35">
      <c r="A6" s="104" t="s">
        <v>176</v>
      </c>
      <c r="B6" s="91">
        <v>0</v>
      </c>
      <c r="C6" s="91">
        <v>0</v>
      </c>
      <c r="D6" s="11">
        <v>0</v>
      </c>
      <c r="E6" s="11">
        <v>0</v>
      </c>
      <c r="F6" s="11">
        <v>0</v>
      </c>
      <c r="G6" s="11">
        <v>0</v>
      </c>
      <c r="H6" s="92">
        <f t="shared" si="1"/>
        <v>0</v>
      </c>
      <c r="S6" s="79"/>
    </row>
    <row r="7" spans="1:38" x14ac:dyDescent="0.35">
      <c r="A7" s="104" t="s">
        <v>177</v>
      </c>
      <c r="B7" s="91">
        <v>1</v>
      </c>
      <c r="C7" s="11">
        <v>0</v>
      </c>
      <c r="D7" s="11">
        <v>2</v>
      </c>
      <c r="E7" s="11">
        <v>2</v>
      </c>
      <c r="F7" s="11">
        <v>0</v>
      </c>
      <c r="G7" s="11">
        <v>0</v>
      </c>
      <c r="H7" s="92">
        <f t="shared" si="1"/>
        <v>1</v>
      </c>
      <c r="S7" s="79"/>
    </row>
    <row r="8" spans="1:38" ht="15" thickBot="1" x14ac:dyDescent="0.4">
      <c r="A8" s="104"/>
      <c r="B8" s="243"/>
      <c r="C8" s="11"/>
      <c r="D8" s="11"/>
      <c r="F8" s="93"/>
      <c r="G8" s="93"/>
      <c r="H8" s="93"/>
      <c r="S8" s="79"/>
    </row>
    <row r="9" spans="1:38" x14ac:dyDescent="0.35">
      <c r="A9" s="105" t="s">
        <v>178</v>
      </c>
      <c r="B9" s="244"/>
      <c r="C9" s="84"/>
      <c r="D9" s="84"/>
      <c r="E9" s="68"/>
      <c r="F9" s="97"/>
      <c r="G9" s="97"/>
      <c r="H9" s="97"/>
      <c r="I9" s="197">
        <v>1</v>
      </c>
      <c r="J9" s="197">
        <f>I9+1</f>
        <v>2</v>
      </c>
      <c r="K9" s="197">
        <f t="shared" ref="K9:S9" si="2">J9+1</f>
        <v>3</v>
      </c>
      <c r="L9" s="197">
        <f t="shared" si="2"/>
        <v>4</v>
      </c>
      <c r="M9" s="197">
        <f t="shared" si="2"/>
        <v>5</v>
      </c>
      <c r="N9" s="197">
        <f t="shared" si="2"/>
        <v>6</v>
      </c>
      <c r="O9" s="197">
        <f t="shared" si="2"/>
        <v>7</v>
      </c>
      <c r="P9" s="197">
        <f t="shared" si="2"/>
        <v>8</v>
      </c>
      <c r="Q9" s="197">
        <f t="shared" si="2"/>
        <v>9</v>
      </c>
      <c r="R9" s="197">
        <f t="shared" si="2"/>
        <v>10</v>
      </c>
      <c r="S9" s="197">
        <f t="shared" si="2"/>
        <v>11</v>
      </c>
      <c r="T9" s="197">
        <f t="shared" ref="T9:AJ10" si="3">S9+1</f>
        <v>12</v>
      </c>
      <c r="U9" s="197">
        <f t="shared" si="3"/>
        <v>13</v>
      </c>
      <c r="V9" s="197">
        <f t="shared" si="3"/>
        <v>14</v>
      </c>
      <c r="W9" s="197">
        <f t="shared" si="3"/>
        <v>15</v>
      </c>
      <c r="X9" s="197">
        <f t="shared" si="3"/>
        <v>16</v>
      </c>
      <c r="Y9" s="197">
        <f t="shared" si="3"/>
        <v>17</v>
      </c>
      <c r="Z9" s="197">
        <f t="shared" si="3"/>
        <v>18</v>
      </c>
      <c r="AA9" s="197">
        <f t="shared" si="3"/>
        <v>19</v>
      </c>
      <c r="AB9" s="197">
        <f t="shared" si="3"/>
        <v>20</v>
      </c>
      <c r="AC9" s="197">
        <f t="shared" si="3"/>
        <v>21</v>
      </c>
      <c r="AD9" s="197">
        <f t="shared" si="3"/>
        <v>22</v>
      </c>
      <c r="AE9" s="197">
        <f t="shared" si="3"/>
        <v>23</v>
      </c>
      <c r="AF9" s="197">
        <f t="shared" si="3"/>
        <v>24</v>
      </c>
      <c r="AG9" s="197">
        <f t="shared" si="3"/>
        <v>25</v>
      </c>
      <c r="AH9" s="197">
        <f t="shared" si="3"/>
        <v>26</v>
      </c>
      <c r="AI9" s="197">
        <f t="shared" si="3"/>
        <v>27</v>
      </c>
      <c r="AJ9" s="197">
        <f t="shared" si="3"/>
        <v>28</v>
      </c>
      <c r="AK9" s="197">
        <f t="shared" ref="AK9:AL9" si="4">AJ9+1</f>
        <v>29</v>
      </c>
      <c r="AL9" s="197">
        <f t="shared" si="4"/>
        <v>30</v>
      </c>
    </row>
    <row r="10" spans="1:38" x14ac:dyDescent="0.35">
      <c r="A10" s="101" t="s">
        <v>170</v>
      </c>
      <c r="B10" s="245"/>
      <c r="C10" s="12"/>
      <c r="I10" s="112">
        <v>2028</v>
      </c>
      <c r="J10" s="112">
        <f t="shared" ref="J10:S10" si="5">I10+1</f>
        <v>2029</v>
      </c>
      <c r="K10" s="112">
        <f t="shared" si="5"/>
        <v>2030</v>
      </c>
      <c r="L10" s="112">
        <f t="shared" si="5"/>
        <v>2031</v>
      </c>
      <c r="M10" s="112">
        <f t="shared" si="5"/>
        <v>2032</v>
      </c>
      <c r="N10" s="112">
        <f t="shared" si="5"/>
        <v>2033</v>
      </c>
      <c r="O10" s="112">
        <f t="shared" si="5"/>
        <v>2034</v>
      </c>
      <c r="P10" s="112">
        <f t="shared" si="5"/>
        <v>2035</v>
      </c>
      <c r="Q10" s="112">
        <f t="shared" si="5"/>
        <v>2036</v>
      </c>
      <c r="R10" s="112">
        <f t="shared" si="5"/>
        <v>2037</v>
      </c>
      <c r="S10" s="112">
        <f t="shared" si="5"/>
        <v>2038</v>
      </c>
      <c r="T10" s="112">
        <f t="shared" si="3"/>
        <v>2039</v>
      </c>
      <c r="U10" s="112">
        <f t="shared" si="3"/>
        <v>2040</v>
      </c>
      <c r="V10" s="112">
        <f t="shared" si="3"/>
        <v>2041</v>
      </c>
      <c r="W10" s="112">
        <f t="shared" si="3"/>
        <v>2042</v>
      </c>
      <c r="X10" s="112">
        <f t="shared" si="3"/>
        <v>2043</v>
      </c>
      <c r="Y10" s="112">
        <f t="shared" si="3"/>
        <v>2044</v>
      </c>
      <c r="Z10" s="112">
        <f t="shared" si="3"/>
        <v>2045</v>
      </c>
      <c r="AA10" s="112">
        <f t="shared" si="3"/>
        <v>2046</v>
      </c>
      <c r="AB10" s="112">
        <f t="shared" si="3"/>
        <v>2047</v>
      </c>
      <c r="AC10" s="112">
        <f t="shared" si="3"/>
        <v>2048</v>
      </c>
      <c r="AD10" s="112">
        <f t="shared" si="3"/>
        <v>2049</v>
      </c>
      <c r="AE10" s="112">
        <f t="shared" si="3"/>
        <v>2050</v>
      </c>
      <c r="AF10" s="112">
        <f t="shared" si="3"/>
        <v>2051</v>
      </c>
      <c r="AG10" s="112">
        <f t="shared" si="3"/>
        <v>2052</v>
      </c>
      <c r="AH10" s="112">
        <f t="shared" si="3"/>
        <v>2053</v>
      </c>
      <c r="AI10" s="112">
        <f t="shared" si="3"/>
        <v>2054</v>
      </c>
      <c r="AJ10" s="112">
        <f t="shared" si="3"/>
        <v>2055</v>
      </c>
      <c r="AK10" s="112">
        <f t="shared" ref="AK10:AL10" si="6">AJ10+1</f>
        <v>2056</v>
      </c>
      <c r="AL10" s="112">
        <f t="shared" si="6"/>
        <v>2057</v>
      </c>
    </row>
    <row r="11" spans="1:38" x14ac:dyDescent="0.35">
      <c r="A11" s="104" t="s">
        <v>150</v>
      </c>
      <c r="B11" s="243"/>
      <c r="C11" s="35"/>
      <c r="D11" s="95"/>
      <c r="E11" s="95"/>
      <c r="F11" s="95"/>
      <c r="G11" s="95"/>
      <c r="H11" s="95"/>
      <c r="I11" s="303">
        <f>$H3*$B$29</f>
        <v>0.14199999999999999</v>
      </c>
      <c r="J11" s="303">
        <f t="shared" ref="J11:AL15" si="7">$H3*$B$29</f>
        <v>0.14199999999999999</v>
      </c>
      <c r="K11" s="303">
        <f t="shared" si="7"/>
        <v>0.14199999999999999</v>
      </c>
      <c r="L11" s="303">
        <f t="shared" si="7"/>
        <v>0.14199999999999999</v>
      </c>
      <c r="M11" s="303">
        <f t="shared" si="7"/>
        <v>0.14199999999999999</v>
      </c>
      <c r="N11" s="303">
        <f t="shared" si="7"/>
        <v>0.14199999999999999</v>
      </c>
      <c r="O11" s="303">
        <f t="shared" si="7"/>
        <v>0.14199999999999999</v>
      </c>
      <c r="P11" s="303">
        <f t="shared" si="7"/>
        <v>0.14199999999999999</v>
      </c>
      <c r="Q11" s="303">
        <f t="shared" si="7"/>
        <v>0.14199999999999999</v>
      </c>
      <c r="R11" s="303">
        <f t="shared" si="7"/>
        <v>0.14199999999999999</v>
      </c>
      <c r="S11" s="303">
        <f t="shared" si="7"/>
        <v>0.14199999999999999</v>
      </c>
      <c r="T11" s="303">
        <f t="shared" si="7"/>
        <v>0.14199999999999999</v>
      </c>
      <c r="U11" s="303">
        <f t="shared" si="7"/>
        <v>0.14199999999999999</v>
      </c>
      <c r="V11" s="303">
        <f t="shared" si="7"/>
        <v>0.14199999999999999</v>
      </c>
      <c r="W11" s="303">
        <f t="shared" si="7"/>
        <v>0.14199999999999999</v>
      </c>
      <c r="X11" s="303">
        <f t="shared" si="7"/>
        <v>0.14199999999999999</v>
      </c>
      <c r="Y11" s="303">
        <f t="shared" si="7"/>
        <v>0.14199999999999999</v>
      </c>
      <c r="Z11" s="303">
        <f t="shared" si="7"/>
        <v>0.14199999999999999</v>
      </c>
      <c r="AA11" s="303">
        <f t="shared" si="7"/>
        <v>0.14199999999999999</v>
      </c>
      <c r="AB11" s="303">
        <f t="shared" si="7"/>
        <v>0.14199999999999999</v>
      </c>
      <c r="AC11" s="303">
        <f t="shared" si="7"/>
        <v>0.14199999999999999</v>
      </c>
      <c r="AD11" s="303">
        <f t="shared" si="7"/>
        <v>0.14199999999999999</v>
      </c>
      <c r="AE11" s="303">
        <f t="shared" si="7"/>
        <v>0.14199999999999999</v>
      </c>
      <c r="AF11" s="303">
        <f t="shared" si="7"/>
        <v>0.14199999999999999</v>
      </c>
      <c r="AG11" s="303">
        <f t="shared" si="7"/>
        <v>0.14199999999999999</v>
      </c>
      <c r="AH11" s="303">
        <f t="shared" si="7"/>
        <v>0.14199999999999999</v>
      </c>
      <c r="AI11" s="303">
        <f t="shared" si="7"/>
        <v>0.14199999999999999</v>
      </c>
      <c r="AJ11" s="303">
        <f t="shared" si="7"/>
        <v>0.14199999999999999</v>
      </c>
      <c r="AK11" s="303">
        <f t="shared" si="7"/>
        <v>0.14199999999999999</v>
      </c>
      <c r="AL11" s="303">
        <f t="shared" si="7"/>
        <v>0.14199999999999999</v>
      </c>
    </row>
    <row r="12" spans="1:38" x14ac:dyDescent="0.35">
      <c r="A12" s="104" t="s">
        <v>151</v>
      </c>
      <c r="B12" s="243"/>
      <c r="C12" s="35"/>
      <c r="D12" s="95"/>
      <c r="E12" s="95"/>
      <c r="F12" s="93">
        <f>C12/10</f>
        <v>0</v>
      </c>
      <c r="G12" s="93"/>
      <c r="H12" s="93"/>
      <c r="I12" s="303">
        <f t="shared" ref="I12:X15" si="8">$H4*$B$29</f>
        <v>0</v>
      </c>
      <c r="J12" s="303">
        <f t="shared" si="8"/>
        <v>0</v>
      </c>
      <c r="K12" s="303">
        <f t="shared" si="8"/>
        <v>0</v>
      </c>
      <c r="L12" s="303">
        <f t="shared" si="8"/>
        <v>0</v>
      </c>
      <c r="M12" s="303">
        <f t="shared" si="8"/>
        <v>0</v>
      </c>
      <c r="N12" s="303">
        <f t="shared" si="8"/>
        <v>0</v>
      </c>
      <c r="O12" s="303">
        <f t="shared" si="8"/>
        <v>0</v>
      </c>
      <c r="P12" s="303">
        <f t="shared" si="8"/>
        <v>0</v>
      </c>
      <c r="Q12" s="303">
        <f t="shared" si="8"/>
        <v>0</v>
      </c>
      <c r="R12" s="303">
        <f t="shared" si="8"/>
        <v>0</v>
      </c>
      <c r="S12" s="303">
        <f t="shared" si="8"/>
        <v>0</v>
      </c>
      <c r="T12" s="303">
        <f t="shared" si="8"/>
        <v>0</v>
      </c>
      <c r="U12" s="303">
        <f t="shared" si="8"/>
        <v>0</v>
      </c>
      <c r="V12" s="303">
        <f t="shared" si="8"/>
        <v>0</v>
      </c>
      <c r="W12" s="303">
        <f t="shared" si="8"/>
        <v>0</v>
      </c>
      <c r="X12" s="303">
        <f t="shared" si="8"/>
        <v>0</v>
      </c>
      <c r="Y12" s="303">
        <f t="shared" si="7"/>
        <v>0</v>
      </c>
      <c r="Z12" s="303">
        <f t="shared" si="7"/>
        <v>0</v>
      </c>
      <c r="AA12" s="303">
        <f t="shared" si="7"/>
        <v>0</v>
      </c>
      <c r="AB12" s="303">
        <f t="shared" si="7"/>
        <v>0</v>
      </c>
      <c r="AC12" s="303">
        <f t="shared" si="7"/>
        <v>0</v>
      </c>
      <c r="AD12" s="303">
        <f t="shared" si="7"/>
        <v>0</v>
      </c>
      <c r="AE12" s="303">
        <f t="shared" si="7"/>
        <v>0</v>
      </c>
      <c r="AF12" s="303">
        <f t="shared" si="7"/>
        <v>0</v>
      </c>
      <c r="AG12" s="303">
        <f t="shared" si="7"/>
        <v>0</v>
      </c>
      <c r="AH12" s="303">
        <f t="shared" si="7"/>
        <v>0</v>
      </c>
      <c r="AI12" s="303">
        <f t="shared" si="7"/>
        <v>0</v>
      </c>
      <c r="AJ12" s="303">
        <f t="shared" si="7"/>
        <v>0</v>
      </c>
      <c r="AK12" s="303">
        <f t="shared" si="7"/>
        <v>0</v>
      </c>
      <c r="AL12" s="303">
        <f t="shared" si="7"/>
        <v>0</v>
      </c>
    </row>
    <row r="13" spans="1:38" x14ac:dyDescent="0.35">
      <c r="A13" s="104" t="s">
        <v>149</v>
      </c>
      <c r="B13" s="243"/>
      <c r="C13" s="35"/>
      <c r="D13" s="95"/>
      <c r="E13" s="95"/>
      <c r="F13" s="95"/>
      <c r="G13" s="95"/>
      <c r="H13" s="95"/>
      <c r="I13" s="303">
        <f t="shared" si="8"/>
        <v>0.28399999999999997</v>
      </c>
      <c r="J13" s="303">
        <f t="shared" si="7"/>
        <v>0.28399999999999997</v>
      </c>
      <c r="K13" s="303">
        <f t="shared" si="7"/>
        <v>0.28399999999999997</v>
      </c>
      <c r="L13" s="303">
        <f t="shared" si="7"/>
        <v>0.28399999999999997</v>
      </c>
      <c r="M13" s="303">
        <f t="shared" si="7"/>
        <v>0.28399999999999997</v>
      </c>
      <c r="N13" s="303">
        <f t="shared" si="7"/>
        <v>0.28399999999999997</v>
      </c>
      <c r="O13" s="303">
        <f t="shared" si="7"/>
        <v>0.28399999999999997</v>
      </c>
      <c r="P13" s="303">
        <f t="shared" si="7"/>
        <v>0.28399999999999997</v>
      </c>
      <c r="Q13" s="303">
        <f t="shared" si="7"/>
        <v>0.28399999999999997</v>
      </c>
      <c r="R13" s="303">
        <f t="shared" si="7"/>
        <v>0.28399999999999997</v>
      </c>
      <c r="S13" s="303">
        <f t="shared" si="7"/>
        <v>0.28399999999999997</v>
      </c>
      <c r="T13" s="303">
        <f t="shared" si="7"/>
        <v>0.28399999999999997</v>
      </c>
      <c r="U13" s="303">
        <f t="shared" si="7"/>
        <v>0.28399999999999997</v>
      </c>
      <c r="V13" s="303">
        <f t="shared" si="7"/>
        <v>0.28399999999999997</v>
      </c>
      <c r="W13" s="303">
        <f t="shared" si="7"/>
        <v>0.28399999999999997</v>
      </c>
      <c r="X13" s="303">
        <f t="shared" si="7"/>
        <v>0.28399999999999997</v>
      </c>
      <c r="Y13" s="303">
        <f t="shared" si="7"/>
        <v>0.28399999999999997</v>
      </c>
      <c r="Z13" s="303">
        <f t="shared" si="7"/>
        <v>0.28399999999999997</v>
      </c>
      <c r="AA13" s="303">
        <f t="shared" si="7"/>
        <v>0.28399999999999997</v>
      </c>
      <c r="AB13" s="303">
        <f t="shared" si="7"/>
        <v>0.28399999999999997</v>
      </c>
      <c r="AC13" s="303">
        <f t="shared" si="7"/>
        <v>0.28399999999999997</v>
      </c>
      <c r="AD13" s="303">
        <f t="shared" si="7"/>
        <v>0.28399999999999997</v>
      </c>
      <c r="AE13" s="303">
        <f t="shared" si="7"/>
        <v>0.28399999999999997</v>
      </c>
      <c r="AF13" s="303">
        <f t="shared" si="7"/>
        <v>0.28399999999999997</v>
      </c>
      <c r="AG13" s="303">
        <f t="shared" si="7"/>
        <v>0.28399999999999997</v>
      </c>
      <c r="AH13" s="303">
        <f t="shared" si="7"/>
        <v>0.28399999999999997</v>
      </c>
      <c r="AI13" s="303">
        <f t="shared" si="7"/>
        <v>0.28399999999999997</v>
      </c>
      <c r="AJ13" s="303">
        <f t="shared" si="7"/>
        <v>0.28399999999999997</v>
      </c>
      <c r="AK13" s="303">
        <f t="shared" si="7"/>
        <v>0.28399999999999997</v>
      </c>
      <c r="AL13" s="303">
        <f t="shared" si="7"/>
        <v>0.28399999999999997</v>
      </c>
    </row>
    <row r="14" spans="1:38" x14ac:dyDescent="0.35">
      <c r="A14" s="104" t="s">
        <v>148</v>
      </c>
      <c r="B14" s="243"/>
      <c r="C14" s="35"/>
      <c r="D14" s="95"/>
      <c r="E14" s="95"/>
      <c r="F14" s="95"/>
      <c r="G14" s="95"/>
      <c r="H14" s="95"/>
      <c r="I14" s="303">
        <f t="shared" si="8"/>
        <v>0</v>
      </c>
      <c r="J14" s="303">
        <f t="shared" si="7"/>
        <v>0</v>
      </c>
      <c r="K14" s="303">
        <f t="shared" si="7"/>
        <v>0</v>
      </c>
      <c r="L14" s="303">
        <f t="shared" si="7"/>
        <v>0</v>
      </c>
      <c r="M14" s="303">
        <f t="shared" si="7"/>
        <v>0</v>
      </c>
      <c r="N14" s="303">
        <f t="shared" si="7"/>
        <v>0</v>
      </c>
      <c r="O14" s="303">
        <f t="shared" si="7"/>
        <v>0</v>
      </c>
      <c r="P14" s="303">
        <f t="shared" si="7"/>
        <v>0</v>
      </c>
      <c r="Q14" s="303">
        <f t="shared" si="7"/>
        <v>0</v>
      </c>
      <c r="R14" s="303">
        <f t="shared" si="7"/>
        <v>0</v>
      </c>
      <c r="S14" s="303">
        <f t="shared" si="7"/>
        <v>0</v>
      </c>
      <c r="T14" s="303">
        <f t="shared" si="7"/>
        <v>0</v>
      </c>
      <c r="U14" s="303">
        <f t="shared" si="7"/>
        <v>0</v>
      </c>
      <c r="V14" s="303">
        <f t="shared" si="7"/>
        <v>0</v>
      </c>
      <c r="W14" s="303">
        <f t="shared" si="7"/>
        <v>0</v>
      </c>
      <c r="X14" s="303">
        <f t="shared" si="7"/>
        <v>0</v>
      </c>
      <c r="Y14" s="303">
        <f t="shared" si="7"/>
        <v>0</v>
      </c>
      <c r="Z14" s="303">
        <f t="shared" si="7"/>
        <v>0</v>
      </c>
      <c r="AA14" s="303">
        <f t="shared" si="7"/>
        <v>0</v>
      </c>
      <c r="AB14" s="303">
        <f t="shared" si="7"/>
        <v>0</v>
      </c>
      <c r="AC14" s="303">
        <f t="shared" si="7"/>
        <v>0</v>
      </c>
      <c r="AD14" s="303">
        <f t="shared" si="7"/>
        <v>0</v>
      </c>
      <c r="AE14" s="303">
        <f t="shared" si="7"/>
        <v>0</v>
      </c>
      <c r="AF14" s="303">
        <f t="shared" si="7"/>
        <v>0</v>
      </c>
      <c r="AG14" s="303">
        <f t="shared" si="7"/>
        <v>0</v>
      </c>
      <c r="AH14" s="303">
        <f t="shared" si="7"/>
        <v>0</v>
      </c>
      <c r="AI14" s="303">
        <f t="shared" si="7"/>
        <v>0</v>
      </c>
      <c r="AJ14" s="303">
        <f t="shared" si="7"/>
        <v>0</v>
      </c>
      <c r="AK14" s="303">
        <f t="shared" si="7"/>
        <v>0</v>
      </c>
      <c r="AL14" s="303">
        <f t="shared" si="7"/>
        <v>0</v>
      </c>
    </row>
    <row r="15" spans="1:38" x14ac:dyDescent="0.35">
      <c r="A15" s="104" t="s">
        <v>152</v>
      </c>
      <c r="B15" s="243"/>
      <c r="C15" s="35"/>
      <c r="D15" s="95"/>
      <c r="E15" s="95"/>
      <c r="F15" s="95"/>
      <c r="G15" s="95"/>
      <c r="H15" s="95"/>
      <c r="I15" s="303">
        <f t="shared" si="8"/>
        <v>0.71</v>
      </c>
      <c r="J15" s="303">
        <f t="shared" si="7"/>
        <v>0.71</v>
      </c>
      <c r="K15" s="303">
        <f t="shared" si="7"/>
        <v>0.71</v>
      </c>
      <c r="L15" s="303">
        <f t="shared" si="7"/>
        <v>0.71</v>
      </c>
      <c r="M15" s="303">
        <f t="shared" si="7"/>
        <v>0.71</v>
      </c>
      <c r="N15" s="303">
        <f t="shared" si="7"/>
        <v>0.71</v>
      </c>
      <c r="O15" s="303">
        <f t="shared" si="7"/>
        <v>0.71</v>
      </c>
      <c r="P15" s="303">
        <f t="shared" si="7"/>
        <v>0.71</v>
      </c>
      <c r="Q15" s="303">
        <f t="shared" si="7"/>
        <v>0.71</v>
      </c>
      <c r="R15" s="303">
        <f t="shared" si="7"/>
        <v>0.71</v>
      </c>
      <c r="S15" s="303">
        <f t="shared" si="7"/>
        <v>0.71</v>
      </c>
      <c r="T15" s="303">
        <f t="shared" si="7"/>
        <v>0.71</v>
      </c>
      <c r="U15" s="303">
        <f t="shared" si="7"/>
        <v>0.71</v>
      </c>
      <c r="V15" s="303">
        <f t="shared" si="7"/>
        <v>0.71</v>
      </c>
      <c r="W15" s="303">
        <f t="shared" si="7"/>
        <v>0.71</v>
      </c>
      <c r="X15" s="303">
        <f t="shared" si="7"/>
        <v>0.71</v>
      </c>
      <c r="Y15" s="303">
        <f t="shared" si="7"/>
        <v>0.71</v>
      </c>
      <c r="Z15" s="303">
        <f t="shared" si="7"/>
        <v>0.71</v>
      </c>
      <c r="AA15" s="303">
        <f t="shared" si="7"/>
        <v>0.71</v>
      </c>
      <c r="AB15" s="303">
        <f t="shared" si="7"/>
        <v>0.71</v>
      </c>
      <c r="AC15" s="303">
        <f t="shared" si="7"/>
        <v>0.71</v>
      </c>
      <c r="AD15" s="303">
        <f t="shared" si="7"/>
        <v>0.71</v>
      </c>
      <c r="AE15" s="303">
        <f t="shared" si="7"/>
        <v>0.71</v>
      </c>
      <c r="AF15" s="303">
        <f t="shared" si="7"/>
        <v>0.71</v>
      </c>
      <c r="AG15" s="303">
        <f t="shared" si="7"/>
        <v>0.71</v>
      </c>
      <c r="AH15" s="303">
        <f t="shared" si="7"/>
        <v>0.71</v>
      </c>
      <c r="AI15" s="303">
        <f t="shared" si="7"/>
        <v>0.71</v>
      </c>
      <c r="AJ15" s="303">
        <f t="shared" si="7"/>
        <v>0.71</v>
      </c>
      <c r="AK15" s="303">
        <f t="shared" si="7"/>
        <v>0.71</v>
      </c>
      <c r="AL15" s="303">
        <f t="shared" si="7"/>
        <v>0.71</v>
      </c>
    </row>
    <row r="16" spans="1:38" x14ac:dyDescent="0.35">
      <c r="A16" s="102" t="s">
        <v>171</v>
      </c>
      <c r="B16" s="246"/>
      <c r="C16" s="12"/>
      <c r="D16" s="18"/>
      <c r="E16" s="18"/>
      <c r="F16" s="18"/>
      <c r="G16" s="18"/>
      <c r="H16" s="18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</row>
    <row r="17" spans="1:38" x14ac:dyDescent="0.35">
      <c r="A17" s="104" t="s">
        <v>150</v>
      </c>
      <c r="B17" s="243"/>
      <c r="C17" s="12"/>
      <c r="D17" s="11"/>
      <c r="E17" s="11"/>
      <c r="F17" s="11"/>
      <c r="G17" s="11"/>
      <c r="H17" s="11"/>
      <c r="I17" s="305">
        <f>I11*' Look Up Data'!I49</f>
        <v>1774999.9999999998</v>
      </c>
      <c r="J17" s="305">
        <f>J11*' Look Up Data'!J49</f>
        <v>1774999.9999999998</v>
      </c>
      <c r="K17" s="305">
        <f>K11*' Look Up Data'!K49</f>
        <v>1774999.9999999998</v>
      </c>
      <c r="L17" s="305">
        <f>L11*' Look Up Data'!L49</f>
        <v>1774999.9999999998</v>
      </c>
      <c r="M17" s="305">
        <f>M11*' Look Up Data'!M49</f>
        <v>1774999.9999999998</v>
      </c>
      <c r="N17" s="305">
        <f>N11*' Look Up Data'!N49</f>
        <v>1774999.9999999998</v>
      </c>
      <c r="O17" s="305">
        <f>O11*' Look Up Data'!O49</f>
        <v>1774999.9999999998</v>
      </c>
      <c r="P17" s="305">
        <f>P11*' Look Up Data'!P49</f>
        <v>1774999.9999999998</v>
      </c>
      <c r="Q17" s="305">
        <f>Q11*' Look Up Data'!Q49</f>
        <v>1774999.9999999998</v>
      </c>
      <c r="R17" s="305">
        <f>R11*' Look Up Data'!R49</f>
        <v>1774999.9999999998</v>
      </c>
      <c r="S17" s="305">
        <f>S11*' Look Up Data'!S49</f>
        <v>1774999.9999999998</v>
      </c>
      <c r="T17" s="305">
        <f>T11*' Look Up Data'!T49</f>
        <v>1774999.9999999998</v>
      </c>
      <c r="U17" s="305">
        <f>U11*' Look Up Data'!U49</f>
        <v>1774999.9999999998</v>
      </c>
      <c r="V17" s="305">
        <f>V11*' Look Up Data'!V49</f>
        <v>1774999.9999999998</v>
      </c>
      <c r="W17" s="305">
        <f>W11*' Look Up Data'!W49</f>
        <v>1774999.9999999998</v>
      </c>
      <c r="X17" s="305">
        <f>X11*' Look Up Data'!X49</f>
        <v>1774999.9999999998</v>
      </c>
      <c r="Y17" s="305">
        <f>Y11*' Look Up Data'!Y49</f>
        <v>1774999.9999999998</v>
      </c>
      <c r="Z17" s="305">
        <f>Z11*' Look Up Data'!Z49</f>
        <v>1774999.9999999998</v>
      </c>
      <c r="AA17" s="305">
        <f>AA11*' Look Up Data'!AA49</f>
        <v>1774999.9999999998</v>
      </c>
      <c r="AB17" s="305">
        <f>AB11*' Look Up Data'!AB49</f>
        <v>1774999.9999999998</v>
      </c>
      <c r="AC17" s="305">
        <f>AC11*' Look Up Data'!AC49</f>
        <v>1774999.9999999998</v>
      </c>
      <c r="AD17" s="305">
        <f>AD11*' Look Up Data'!AD49</f>
        <v>1774999.9999999998</v>
      </c>
      <c r="AE17" s="305">
        <f>AE11*' Look Up Data'!AE49</f>
        <v>1774999.9999999998</v>
      </c>
      <c r="AF17" s="305">
        <f>AF11*' Look Up Data'!AF49</f>
        <v>1774999.9999999998</v>
      </c>
      <c r="AG17" s="305">
        <f>AG11*' Look Up Data'!AG49</f>
        <v>1774999.9999999998</v>
      </c>
      <c r="AH17" s="305">
        <f>AH11*' Look Up Data'!AH49</f>
        <v>1774999.9999999998</v>
      </c>
      <c r="AI17" s="305">
        <f>AI11*' Look Up Data'!AI49</f>
        <v>1774999.9999999998</v>
      </c>
      <c r="AJ17" s="305">
        <f>AJ11*' Look Up Data'!AJ49</f>
        <v>1774999.9999999998</v>
      </c>
      <c r="AK17" s="305">
        <f>AK11*' Look Up Data'!AK49</f>
        <v>1774999.9999999998</v>
      </c>
      <c r="AL17" s="305">
        <f>AL11*' Look Up Data'!AL49</f>
        <v>1774999.9999999998</v>
      </c>
    </row>
    <row r="18" spans="1:38" x14ac:dyDescent="0.35">
      <c r="A18" s="104" t="s">
        <v>151</v>
      </c>
      <c r="B18" s="243"/>
      <c r="D18" s="27"/>
      <c r="E18" s="27"/>
      <c r="F18" s="27"/>
      <c r="G18" s="27"/>
      <c r="H18" s="27"/>
      <c r="I18" s="305">
        <f>I12*' Look Up Data'!I48</f>
        <v>0</v>
      </c>
      <c r="J18" s="305">
        <f>J12*' Look Up Data'!J48</f>
        <v>0</v>
      </c>
      <c r="K18" s="305">
        <f>K12*' Look Up Data'!K48</f>
        <v>0</v>
      </c>
      <c r="L18" s="305">
        <f>L12*' Look Up Data'!L48</f>
        <v>0</v>
      </c>
      <c r="M18" s="305">
        <f>M12*' Look Up Data'!M48</f>
        <v>0</v>
      </c>
      <c r="N18" s="305">
        <f>N12*' Look Up Data'!N48</f>
        <v>0</v>
      </c>
      <c r="O18" s="305">
        <f>O12*' Look Up Data'!O48</f>
        <v>0</v>
      </c>
      <c r="P18" s="305">
        <f>P12*' Look Up Data'!P48</f>
        <v>0</v>
      </c>
      <c r="Q18" s="305">
        <f>Q12*' Look Up Data'!Q48</f>
        <v>0</v>
      </c>
      <c r="R18" s="305">
        <f>R12*' Look Up Data'!R48</f>
        <v>0</v>
      </c>
      <c r="S18" s="305">
        <f>S12*' Look Up Data'!S48</f>
        <v>0</v>
      </c>
      <c r="T18" s="305">
        <f>T12*' Look Up Data'!T48</f>
        <v>0</v>
      </c>
      <c r="U18" s="305">
        <f>U12*' Look Up Data'!U48</f>
        <v>0</v>
      </c>
      <c r="V18" s="305">
        <f>V12*' Look Up Data'!V48</f>
        <v>0</v>
      </c>
      <c r="W18" s="305">
        <f>W12*' Look Up Data'!W48</f>
        <v>0</v>
      </c>
      <c r="X18" s="305">
        <f>X12*' Look Up Data'!X48</f>
        <v>0</v>
      </c>
      <c r="Y18" s="305">
        <f>Y12*' Look Up Data'!Y48</f>
        <v>0</v>
      </c>
      <c r="Z18" s="305">
        <f>Z12*' Look Up Data'!Z48</f>
        <v>0</v>
      </c>
      <c r="AA18" s="305">
        <f>AA12*' Look Up Data'!AA48</f>
        <v>0</v>
      </c>
      <c r="AB18" s="305">
        <f>AB12*' Look Up Data'!AB48</f>
        <v>0</v>
      </c>
      <c r="AC18" s="305">
        <f>AC12*' Look Up Data'!AC48</f>
        <v>0</v>
      </c>
      <c r="AD18" s="305">
        <f>AD12*' Look Up Data'!AD48</f>
        <v>0</v>
      </c>
      <c r="AE18" s="305">
        <f>AE12*' Look Up Data'!AE48</f>
        <v>0</v>
      </c>
      <c r="AF18" s="305">
        <f>AF12*' Look Up Data'!AF48</f>
        <v>0</v>
      </c>
      <c r="AG18" s="305">
        <f>AG12*' Look Up Data'!AG48</f>
        <v>0</v>
      </c>
      <c r="AH18" s="305">
        <f>AH12*' Look Up Data'!AH48</f>
        <v>0</v>
      </c>
      <c r="AI18" s="305">
        <f>AI12*' Look Up Data'!AI48</f>
        <v>0</v>
      </c>
      <c r="AJ18" s="305">
        <f>AJ12*' Look Up Data'!AJ48</f>
        <v>0</v>
      </c>
      <c r="AK18" s="305">
        <f>AK12*' Look Up Data'!AK48</f>
        <v>0</v>
      </c>
      <c r="AL18" s="305">
        <f>AL12*' Look Up Data'!AL48</f>
        <v>0</v>
      </c>
    </row>
    <row r="19" spans="1:38" x14ac:dyDescent="0.35">
      <c r="A19" s="104" t="s">
        <v>149</v>
      </c>
      <c r="B19" s="243"/>
      <c r="D19" s="27"/>
      <c r="E19" s="27"/>
      <c r="F19" s="27"/>
      <c r="G19" s="27"/>
      <c r="H19" s="27"/>
      <c r="I19" s="305">
        <f>I13*' Look Up Data'!I47</f>
        <v>66399.199999999997</v>
      </c>
      <c r="J19" s="305">
        <f>J13*' Look Up Data'!J47</f>
        <v>66399.199999999997</v>
      </c>
      <c r="K19" s="305">
        <f>K13*' Look Up Data'!K47</f>
        <v>66399.199999999997</v>
      </c>
      <c r="L19" s="305">
        <f>L13*' Look Up Data'!L47</f>
        <v>66399.199999999997</v>
      </c>
      <c r="M19" s="305">
        <f>M13*' Look Up Data'!M47</f>
        <v>66399.199999999997</v>
      </c>
      <c r="N19" s="305">
        <f>N13*' Look Up Data'!N47</f>
        <v>66399.199999999997</v>
      </c>
      <c r="O19" s="305">
        <f>O13*' Look Up Data'!O47</f>
        <v>66399.199999999997</v>
      </c>
      <c r="P19" s="305">
        <f>P13*' Look Up Data'!P47</f>
        <v>66399.199999999997</v>
      </c>
      <c r="Q19" s="305">
        <f>Q13*' Look Up Data'!Q47</f>
        <v>66399.199999999997</v>
      </c>
      <c r="R19" s="305">
        <f>R13*' Look Up Data'!R47</f>
        <v>66399.199999999997</v>
      </c>
      <c r="S19" s="305">
        <f>S13*' Look Up Data'!S47</f>
        <v>66399.199999999997</v>
      </c>
      <c r="T19" s="305">
        <f>T13*' Look Up Data'!T47</f>
        <v>66399.199999999997</v>
      </c>
      <c r="U19" s="305">
        <f>U13*' Look Up Data'!U47</f>
        <v>66399.199999999997</v>
      </c>
      <c r="V19" s="305">
        <f>V13*' Look Up Data'!V47</f>
        <v>66399.199999999997</v>
      </c>
      <c r="W19" s="305">
        <f>W13*' Look Up Data'!W47</f>
        <v>66399.199999999997</v>
      </c>
      <c r="X19" s="305">
        <f>X13*' Look Up Data'!X47</f>
        <v>66399.199999999997</v>
      </c>
      <c r="Y19" s="305">
        <f>Y13*' Look Up Data'!Y47</f>
        <v>66399.199999999997</v>
      </c>
      <c r="Z19" s="305">
        <f>Z13*' Look Up Data'!Z47</f>
        <v>66399.199999999997</v>
      </c>
      <c r="AA19" s="305">
        <f>AA13*' Look Up Data'!AA47</f>
        <v>66399.199999999997</v>
      </c>
      <c r="AB19" s="305">
        <f>AB13*' Look Up Data'!AB47</f>
        <v>66399.199999999997</v>
      </c>
      <c r="AC19" s="305">
        <f>AC13*' Look Up Data'!AC47</f>
        <v>66399.199999999997</v>
      </c>
      <c r="AD19" s="305">
        <f>AD13*' Look Up Data'!AD47</f>
        <v>66399.199999999997</v>
      </c>
      <c r="AE19" s="305">
        <f>AE13*' Look Up Data'!AE47</f>
        <v>66399.199999999997</v>
      </c>
      <c r="AF19" s="305">
        <f>AF13*' Look Up Data'!AF47</f>
        <v>66399.199999999997</v>
      </c>
      <c r="AG19" s="305">
        <f>AG13*' Look Up Data'!AG47</f>
        <v>66399.199999999997</v>
      </c>
      <c r="AH19" s="305">
        <f>AH13*' Look Up Data'!AH47</f>
        <v>66399.199999999997</v>
      </c>
      <c r="AI19" s="305">
        <f>AI13*' Look Up Data'!AI47</f>
        <v>66399.199999999997</v>
      </c>
      <c r="AJ19" s="305">
        <f>AJ13*' Look Up Data'!AJ47</f>
        <v>66399.199999999997</v>
      </c>
      <c r="AK19" s="305">
        <f>AK13*' Look Up Data'!AK47</f>
        <v>66399.199999999997</v>
      </c>
      <c r="AL19" s="305">
        <f>AL13*' Look Up Data'!AL47</f>
        <v>66399.199999999997</v>
      </c>
    </row>
    <row r="20" spans="1:38" x14ac:dyDescent="0.35">
      <c r="A20" s="104" t="s">
        <v>148</v>
      </c>
      <c r="B20" s="243"/>
      <c r="D20" s="27"/>
      <c r="E20" s="27"/>
      <c r="F20" s="27"/>
      <c r="G20" s="27"/>
      <c r="H20" s="27"/>
      <c r="I20" s="305">
        <f>I14*' Look Up Data'!I46</f>
        <v>0</v>
      </c>
      <c r="J20" s="305">
        <f>J14*' Look Up Data'!J46</f>
        <v>0</v>
      </c>
      <c r="K20" s="305">
        <f>K14*' Look Up Data'!K46</f>
        <v>0</v>
      </c>
      <c r="L20" s="305">
        <f>L14*' Look Up Data'!L46</f>
        <v>0</v>
      </c>
      <c r="M20" s="305">
        <f>M14*' Look Up Data'!M46</f>
        <v>0</v>
      </c>
      <c r="N20" s="305">
        <f>N14*' Look Up Data'!N46</f>
        <v>0</v>
      </c>
      <c r="O20" s="305">
        <f>O14*' Look Up Data'!O46</f>
        <v>0</v>
      </c>
      <c r="P20" s="305">
        <f>P14*' Look Up Data'!P46</f>
        <v>0</v>
      </c>
      <c r="Q20" s="305">
        <f>Q14*' Look Up Data'!Q46</f>
        <v>0</v>
      </c>
      <c r="R20" s="305">
        <f>R14*' Look Up Data'!R46</f>
        <v>0</v>
      </c>
      <c r="S20" s="305">
        <f>S14*' Look Up Data'!S46</f>
        <v>0</v>
      </c>
      <c r="T20" s="305">
        <f>T14*' Look Up Data'!T46</f>
        <v>0</v>
      </c>
      <c r="U20" s="305">
        <f>U14*' Look Up Data'!U46</f>
        <v>0</v>
      </c>
      <c r="V20" s="305">
        <f>V14*' Look Up Data'!V46</f>
        <v>0</v>
      </c>
      <c r="W20" s="305">
        <f>W14*' Look Up Data'!W46</f>
        <v>0</v>
      </c>
      <c r="X20" s="305">
        <f>X14*' Look Up Data'!X46</f>
        <v>0</v>
      </c>
      <c r="Y20" s="305">
        <f>Y14*' Look Up Data'!Y46</f>
        <v>0</v>
      </c>
      <c r="Z20" s="305">
        <f>Z14*' Look Up Data'!Z46</f>
        <v>0</v>
      </c>
      <c r="AA20" s="305">
        <f>AA14*' Look Up Data'!AA46</f>
        <v>0</v>
      </c>
      <c r="AB20" s="305">
        <f>AB14*' Look Up Data'!AB46</f>
        <v>0</v>
      </c>
      <c r="AC20" s="305">
        <f>AC14*' Look Up Data'!AC46</f>
        <v>0</v>
      </c>
      <c r="AD20" s="305">
        <f>AD14*' Look Up Data'!AD46</f>
        <v>0</v>
      </c>
      <c r="AE20" s="305">
        <f>AE14*' Look Up Data'!AE46</f>
        <v>0</v>
      </c>
      <c r="AF20" s="305">
        <f>AF14*' Look Up Data'!AF46</f>
        <v>0</v>
      </c>
      <c r="AG20" s="305">
        <f>AG14*' Look Up Data'!AG46</f>
        <v>0</v>
      </c>
      <c r="AH20" s="305">
        <f>AH14*' Look Up Data'!AH46</f>
        <v>0</v>
      </c>
      <c r="AI20" s="305">
        <f>AI14*' Look Up Data'!AI46</f>
        <v>0</v>
      </c>
      <c r="AJ20" s="305">
        <f>AJ14*' Look Up Data'!AJ46</f>
        <v>0</v>
      </c>
      <c r="AK20" s="305">
        <f>AK14*' Look Up Data'!AK46</f>
        <v>0</v>
      </c>
      <c r="AL20" s="305">
        <f>AL14*' Look Up Data'!AL46</f>
        <v>0</v>
      </c>
    </row>
    <row r="21" spans="1:38" ht="15" thickBot="1" x14ac:dyDescent="0.4">
      <c r="A21" s="106" t="s">
        <v>152</v>
      </c>
      <c r="B21" s="247"/>
      <c r="C21" s="67"/>
      <c r="D21" s="98"/>
      <c r="E21" s="98"/>
      <c r="F21" s="98"/>
      <c r="G21" s="98"/>
      <c r="H21" s="98"/>
      <c r="I21" s="306">
        <f>I15*' Look Up Data'!I45</f>
        <v>3550</v>
      </c>
      <c r="J21" s="306">
        <f>J15*' Look Up Data'!J45</f>
        <v>3550</v>
      </c>
      <c r="K21" s="306">
        <f>K15*' Look Up Data'!K45</f>
        <v>3550</v>
      </c>
      <c r="L21" s="306">
        <f>L15*' Look Up Data'!L45</f>
        <v>3550</v>
      </c>
      <c r="M21" s="306">
        <f>M15*' Look Up Data'!M45</f>
        <v>3550</v>
      </c>
      <c r="N21" s="306">
        <f>N15*' Look Up Data'!N45</f>
        <v>3550</v>
      </c>
      <c r="O21" s="306">
        <f>O15*' Look Up Data'!O45</f>
        <v>3550</v>
      </c>
      <c r="P21" s="306">
        <f>P15*' Look Up Data'!P45</f>
        <v>3550</v>
      </c>
      <c r="Q21" s="306">
        <f>Q15*' Look Up Data'!Q45</f>
        <v>3550</v>
      </c>
      <c r="R21" s="306">
        <f>R15*' Look Up Data'!R45</f>
        <v>3550</v>
      </c>
      <c r="S21" s="306">
        <f>S15*' Look Up Data'!S45</f>
        <v>3550</v>
      </c>
      <c r="T21" s="306">
        <f>T15*' Look Up Data'!T45</f>
        <v>3550</v>
      </c>
      <c r="U21" s="306">
        <f>U15*' Look Up Data'!U45</f>
        <v>3550</v>
      </c>
      <c r="V21" s="306">
        <f>V15*' Look Up Data'!V45</f>
        <v>3550</v>
      </c>
      <c r="W21" s="306">
        <f>W15*' Look Up Data'!W45</f>
        <v>3550</v>
      </c>
      <c r="X21" s="306">
        <f>X15*' Look Up Data'!X45</f>
        <v>3550</v>
      </c>
      <c r="Y21" s="306">
        <f>Y15*' Look Up Data'!Y45</f>
        <v>3550</v>
      </c>
      <c r="Z21" s="306">
        <f>Z15*' Look Up Data'!Z45</f>
        <v>3550</v>
      </c>
      <c r="AA21" s="306">
        <f>AA15*' Look Up Data'!AA45</f>
        <v>3550</v>
      </c>
      <c r="AB21" s="306">
        <f>AB15*' Look Up Data'!AB45</f>
        <v>3550</v>
      </c>
      <c r="AC21" s="306">
        <f>AC15*' Look Up Data'!AC45</f>
        <v>3550</v>
      </c>
      <c r="AD21" s="306">
        <f>AD15*' Look Up Data'!AD45</f>
        <v>3550</v>
      </c>
      <c r="AE21" s="306">
        <f>AE15*' Look Up Data'!AE45</f>
        <v>3550</v>
      </c>
      <c r="AF21" s="306">
        <f>AF15*' Look Up Data'!AF45</f>
        <v>3550</v>
      </c>
      <c r="AG21" s="306">
        <f>AG15*' Look Up Data'!AG45</f>
        <v>3550</v>
      </c>
      <c r="AH21" s="306">
        <f>AH15*' Look Up Data'!AH45</f>
        <v>3550</v>
      </c>
      <c r="AI21" s="306">
        <f>AI15*' Look Up Data'!AI45</f>
        <v>3550</v>
      </c>
      <c r="AJ21" s="306">
        <f>AJ15*' Look Up Data'!AJ45</f>
        <v>3550</v>
      </c>
      <c r="AK21" s="306">
        <f>AK15*' Look Up Data'!AK45</f>
        <v>3550</v>
      </c>
      <c r="AL21" s="306">
        <f>AL15*' Look Up Data'!AL45</f>
        <v>3550</v>
      </c>
    </row>
    <row r="22" spans="1:38" ht="15" thickBot="1" x14ac:dyDescent="0.4">
      <c r="A22" s="103" t="s">
        <v>2</v>
      </c>
      <c r="B22" s="248"/>
      <c r="C22" s="72"/>
      <c r="D22" s="86"/>
      <c r="E22" s="86"/>
      <c r="F22" s="86"/>
      <c r="G22" s="86"/>
      <c r="H22" s="86"/>
      <c r="I22" s="307">
        <f t="shared" ref="I22:Q22" si="9">SUM(I17:I21)</f>
        <v>1844949.1999999997</v>
      </c>
      <c r="J22" s="307">
        <f t="shared" si="9"/>
        <v>1844949.1999999997</v>
      </c>
      <c r="K22" s="307">
        <f t="shared" si="9"/>
        <v>1844949.1999999997</v>
      </c>
      <c r="L22" s="307">
        <f t="shared" si="9"/>
        <v>1844949.1999999997</v>
      </c>
      <c r="M22" s="307">
        <f t="shared" si="9"/>
        <v>1844949.1999999997</v>
      </c>
      <c r="N22" s="307">
        <f t="shared" si="9"/>
        <v>1844949.1999999997</v>
      </c>
      <c r="O22" s="307">
        <f t="shared" si="9"/>
        <v>1844949.1999999997</v>
      </c>
      <c r="P22" s="307">
        <f t="shared" si="9"/>
        <v>1844949.1999999997</v>
      </c>
      <c r="Q22" s="307">
        <f t="shared" si="9"/>
        <v>1844949.1999999997</v>
      </c>
      <c r="R22" s="307">
        <f t="shared" ref="R22:S22" si="10">SUM(R17:R21)</f>
        <v>1844949.1999999997</v>
      </c>
      <c r="S22" s="307">
        <f t="shared" si="10"/>
        <v>1844949.1999999997</v>
      </c>
      <c r="T22" s="307">
        <f t="shared" ref="T22:AJ22" si="11">SUM(T17:T21)</f>
        <v>1844949.1999999997</v>
      </c>
      <c r="U22" s="307">
        <f t="shared" si="11"/>
        <v>1844949.1999999997</v>
      </c>
      <c r="V22" s="307">
        <f t="shared" si="11"/>
        <v>1844949.1999999997</v>
      </c>
      <c r="W22" s="307">
        <f t="shared" si="11"/>
        <v>1844949.1999999997</v>
      </c>
      <c r="X22" s="307">
        <f t="shared" si="11"/>
        <v>1844949.1999999997</v>
      </c>
      <c r="Y22" s="307">
        <f t="shared" si="11"/>
        <v>1844949.1999999997</v>
      </c>
      <c r="Z22" s="307">
        <f t="shared" si="11"/>
        <v>1844949.1999999997</v>
      </c>
      <c r="AA22" s="307">
        <f t="shared" si="11"/>
        <v>1844949.1999999997</v>
      </c>
      <c r="AB22" s="307">
        <f t="shared" si="11"/>
        <v>1844949.1999999997</v>
      </c>
      <c r="AC22" s="307">
        <f t="shared" si="11"/>
        <v>1844949.1999999997</v>
      </c>
      <c r="AD22" s="307">
        <f t="shared" si="11"/>
        <v>1844949.1999999997</v>
      </c>
      <c r="AE22" s="307">
        <f t="shared" si="11"/>
        <v>1844949.1999999997</v>
      </c>
      <c r="AF22" s="307">
        <f t="shared" si="11"/>
        <v>1844949.1999999997</v>
      </c>
      <c r="AG22" s="307">
        <f t="shared" si="11"/>
        <v>1844949.1999999997</v>
      </c>
      <c r="AH22" s="307">
        <f t="shared" si="11"/>
        <v>1844949.1999999997</v>
      </c>
      <c r="AI22" s="307">
        <f t="shared" si="11"/>
        <v>1844949.1999999997</v>
      </c>
      <c r="AJ22" s="307">
        <f t="shared" si="11"/>
        <v>1844949.1999999997</v>
      </c>
      <c r="AK22" s="307">
        <f t="shared" ref="AK22:AL22" si="12">SUM(AK17:AK21)</f>
        <v>1844949.1999999997</v>
      </c>
      <c r="AL22" s="307">
        <f t="shared" si="12"/>
        <v>1844949.1999999997</v>
      </c>
    </row>
    <row r="23" spans="1:38" x14ac:dyDescent="0.35">
      <c r="I23" s="11"/>
      <c r="J23" s="11"/>
      <c r="K23" s="11"/>
      <c r="L23" s="11"/>
      <c r="M23" s="11"/>
      <c r="N23" s="11"/>
      <c r="O23" s="11"/>
      <c r="P23" s="11"/>
      <c r="Q23" s="11"/>
    </row>
    <row r="24" spans="1:38" x14ac:dyDescent="0.35">
      <c r="A24" t="s">
        <v>157</v>
      </c>
    </row>
    <row r="25" spans="1:38" x14ac:dyDescent="0.35">
      <c r="A25" s="2" t="s">
        <v>172</v>
      </c>
      <c r="B25" s="2"/>
    </row>
    <row r="26" spans="1:38" x14ac:dyDescent="0.35">
      <c r="A26" s="2" t="s">
        <v>216</v>
      </c>
    </row>
    <row r="27" spans="1:38" x14ac:dyDescent="0.35">
      <c r="A27" s="13" t="s">
        <v>217</v>
      </c>
      <c r="B27">
        <v>229</v>
      </c>
    </row>
    <row r="28" spans="1:38" x14ac:dyDescent="0.35">
      <c r="A28" s="13" t="s">
        <v>218</v>
      </c>
      <c r="B28">
        <v>0.28999999999999998</v>
      </c>
      <c r="F28" s="147"/>
    </row>
    <row r="29" spans="1:38" x14ac:dyDescent="0.35">
      <c r="A29" s="13" t="s">
        <v>219</v>
      </c>
      <c r="B29" s="147">
        <v>0.71</v>
      </c>
    </row>
  </sheetData>
  <hyperlinks>
    <hyperlink ref="A25" r:id="rId1" xr:uid="{A648E669-A12B-46A7-B674-21BA9CFA48A0}"/>
    <hyperlink ref="A26" r:id="rId2" xr:uid="{ACB81F6F-185E-4242-9CF4-1285525EE29A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195425-0631-417d-9576-672d1304af43" xsi:nil="true"/>
    <lcf76f155ced4ddcb4097134ff3c332f xmlns="a5060e13-48ab-4f65-89d9-584b8a07627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D68D4320CA91458ADACD632F530147" ma:contentTypeVersion="16" ma:contentTypeDescription="Create a new document." ma:contentTypeScope="" ma:versionID="04f6d80be494271c0c035f50e5946959">
  <xsd:schema xmlns:xsd="http://www.w3.org/2001/XMLSchema" xmlns:xs="http://www.w3.org/2001/XMLSchema" xmlns:p="http://schemas.microsoft.com/office/2006/metadata/properties" xmlns:ns2="c18e8617-fc0f-4dda-a87a-c0ec120ddf92" xmlns:ns3="ab13a660-f775-4066-a7b6-0fcada25eab8" xmlns:ns4="0da61655-880b-4d11-aaae-2447cf2c0233" targetNamespace="http://schemas.microsoft.com/office/2006/metadata/properties" ma:root="true" ma:fieldsID="3d6bace9292d49cb02becd4d74094a85" ns2:_="" ns3:_="" ns4:_="">
    <xsd:import namespace="c18e8617-fc0f-4dda-a87a-c0ec120ddf92"/>
    <xsd:import namespace="ab13a660-f775-4066-a7b6-0fcada25eab8"/>
    <xsd:import namespace="0da61655-880b-4d11-aaae-2447cf2c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e8617-fc0f-4dda-a87a-c0ec120ddf9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3a660-f775-4066-a7b6-0fcada25ea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81a52b0-d0f4-44f0-98bb-0d102f5fd1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a61655-880b-4d11-aaae-2447cf2c023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eb2415d-ac74-43ce-bc4f-d6a8523a9371}" ma:internalName="TaxCatchAll" ma:showField="CatchAllData" ma:web="0da61655-880b-4d11-aaae-2447cf2c0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EC2B4E5301104E93F4699810BBBBF9" ma:contentTypeVersion="18" ma:contentTypeDescription="Create a new document." ma:contentTypeScope="" ma:versionID="d6693958830e04eaecded991684a3afd">
  <xsd:schema xmlns:xsd="http://www.w3.org/2001/XMLSchema" xmlns:xs="http://www.w3.org/2001/XMLSchema" xmlns:p="http://schemas.microsoft.com/office/2006/metadata/properties" xmlns:ns2="a5060e13-48ab-4f65-89d9-584b8a076273" xmlns:ns3="10195425-0631-417d-9576-672d1304af43" targetNamespace="http://schemas.microsoft.com/office/2006/metadata/properties" ma:root="true" ma:fieldsID="24e6518201d8910a423ec3cde12fc710" ns2:_="" ns3:_="">
    <xsd:import namespace="a5060e13-48ab-4f65-89d9-584b8a076273"/>
    <xsd:import namespace="10195425-0631-417d-9576-672d1304af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60e13-48ab-4f65-89d9-584b8a076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95425-0631-417d-9576-672d1304af4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0435a4b-f4c4-4eea-81a5-09f5cecfe90d}" ma:internalName="TaxCatchAll" ma:showField="CatchAllData" ma:web="10195425-0631-417d-9576-672d1304af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CF71D9DE-7E29-426F-8C93-5191A37BEACC}">
  <ds:schemaRefs>
    <ds:schemaRef ds:uri="7e168d4e-f650-4b76-bafd-0826542b0a5c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9a903cf6-a1bb-469c-8ec6-069130e1654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A0DCE-1A1A-4DBC-AE22-18A9FA03A3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7B0FF4-BEAE-4FAE-B17B-F7E9B3C4B870}"/>
</file>

<file path=customXml/itemProps4.xml><?xml version="1.0" encoding="utf-8"?>
<ds:datastoreItem xmlns:ds="http://schemas.openxmlformats.org/officeDocument/2006/customXml" ds:itemID="{31ACE647-AE0C-43A6-89DA-2A99B22D7A32}"/>
</file>

<file path=customXml/itemProps5.xml><?xml version="1.0" encoding="utf-8"?>
<ds:datastoreItem xmlns:ds="http://schemas.openxmlformats.org/officeDocument/2006/customXml" ds:itemID="{AA437402-A488-4186-9784-C06B015D525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Results</vt:lpstr>
      <vt:lpstr>Costs</vt:lpstr>
      <vt:lpstr>Travel Delay Savings</vt:lpstr>
      <vt:lpstr>Travel Reliability</vt:lpstr>
      <vt:lpstr>Emergency Response</vt:lpstr>
      <vt:lpstr>Emissions Savings</vt:lpstr>
      <vt:lpstr>Fuel Savings</vt:lpstr>
      <vt:lpstr>Noise</vt:lpstr>
      <vt:lpstr>Crash Reduction</vt:lpstr>
      <vt:lpstr> Look Up Data</vt:lpstr>
      <vt:lpstr>Recreational Benefits</vt:lpstr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Jonathan.Ford@kimley-horn.com</dc:creator>
  <cp:keywords/>
  <dc:description/>
  <cp:lastModifiedBy>Ford, Jonathan</cp:lastModifiedBy>
  <cp:revision/>
  <cp:lastPrinted>2024-02-20T19:53:57Z</cp:lastPrinted>
  <dcterms:created xsi:type="dcterms:W3CDTF">2019-10-06T09:35:23Z</dcterms:created>
  <dcterms:modified xsi:type="dcterms:W3CDTF">2024-05-02T21:41:42Z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0x0101008257EEF0067683439435D625ED9E0C6F</vt:lpwstr>
  </property>
  <property fmtid="{D5CDD505-2E9C-101B-9397-08002B2CF9AE}" pid="3" name="MediaServiceImageTags">
    <vt:lpwstr/>
  </property>
</Properties>
</file>