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3.xml" ContentType="application/vnd.openxmlformats-officedocument.spreadsheetml.queryTable+xml"/>
  <Override PartName="/xl/queryTables/queryTable5.xml" ContentType="application/vnd.openxmlformats-officedocument.spreadsheetml.queryTable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quisition Files\FY 2026\DIVISION 9\FACILITIES MANAGEMENT - (FM)\26-FM-0017 - McClain Co Combined Facility\Responses\"/>
    </mc:Choice>
  </mc:AlternateContent>
  <xr:revisionPtr revIDLastSave="0" documentId="13_ncr:1_{304EFEE4-5893-4DB7-A987-30D3FF11F04E}" xr6:coauthVersionLast="47" xr6:coauthVersionMax="47" xr10:uidLastSave="{00000000-0000-0000-0000-000000000000}"/>
  <bookViews>
    <workbookView xWindow="390" yWindow="390" windowWidth="21600" windowHeight="11295" tabRatio="812" xr2:uid="{00000000-000D-0000-FFFF-FFFF00000000}"/>
  </bookViews>
  <sheets>
    <sheet name="Totals" sheetId="14" r:id="rId1"/>
    <sheet name="Crossland Construction" sheetId="5" r:id="rId2"/>
    <sheet name="Downey Contracting" sheetId="6" r:id="rId3"/>
    <sheet name="Hoey Construction" sheetId="7" r:id="rId4"/>
    <sheet name="Landmark Construction" sheetId="8" r:id="rId5"/>
    <sheet name="MacCo Builders" sheetId="9" r:id="rId6"/>
    <sheet name="McNatt &amp; Co" sheetId="11" r:id="rId7"/>
    <sheet name="TCS Construction" sheetId="12" r:id="rId8"/>
    <sheet name="Treas Construction" sheetId="13" r:id="rId9"/>
  </sheets>
  <definedNames>
    <definedName name="Bid_Values" localSheetId="1">#REF!</definedName>
    <definedName name="Bid_Values">#REF!</definedName>
    <definedName name="invoice" localSheetId="1">'Crossland Construction'!$F$4:$G$45</definedName>
    <definedName name="invoice" localSheetId="2">'Downey Contracting'!$D$5:$E$46</definedName>
    <definedName name="invoice_1" localSheetId="3">'Hoey Construction'!$D$5:$E$46</definedName>
    <definedName name="invoice_1" localSheetId="4">'Landmark Construction'!$D$5:$E$46</definedName>
    <definedName name="invoice_1" localSheetId="5">'MacCo Builders'!$D$5:$E$46</definedName>
    <definedName name="invoice_1" localSheetId="6">'McNatt &amp; Co'!$D$5:$E$46</definedName>
    <definedName name="invoice_1" localSheetId="7">'TCS Construction'!$D$5:$E$46</definedName>
    <definedName name="invoice_1" localSheetId="8">'Treas Construction'!$D$5:$E$46</definedName>
    <definedName name="_xlnm.Print_Area" localSheetId="1">'Crossland Construction'!$A$1:$J$116</definedName>
    <definedName name="_xlnm.Print_Titles" localSheetId="1">'Crossland Construction'!$1:$3</definedName>
    <definedName name="STANDARD_BID_ITEMS" localSheetId="1">#REF!</definedName>
    <definedName name="STANDARD_BID_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6" l="1"/>
  <c r="H111" i="13" l="1"/>
  <c r="H109" i="13"/>
  <c r="H107" i="13"/>
  <c r="H105" i="13"/>
  <c r="H103" i="13"/>
  <c r="H101" i="13"/>
  <c r="H99" i="13"/>
  <c r="H92" i="13"/>
  <c r="H91" i="13"/>
  <c r="H90" i="13"/>
  <c r="H89" i="13"/>
  <c r="H88" i="13"/>
  <c r="H87" i="13"/>
  <c r="H86" i="13"/>
  <c r="H85" i="13"/>
  <c r="H81" i="13"/>
  <c r="H80" i="13"/>
  <c r="H79" i="13"/>
  <c r="H78" i="13"/>
  <c r="H77" i="13"/>
  <c r="H73" i="13"/>
  <c r="H72" i="13"/>
  <c r="H71" i="13"/>
  <c r="H70" i="13"/>
  <c r="H69" i="13"/>
  <c r="H65" i="13"/>
  <c r="H64" i="13"/>
  <c r="H63" i="13"/>
  <c r="H62" i="13"/>
  <c r="H61" i="13"/>
  <c r="H60" i="13"/>
  <c r="H59" i="13"/>
  <c r="H58" i="13"/>
  <c r="H54" i="13"/>
  <c r="H53" i="13"/>
  <c r="H52" i="13"/>
  <c r="H51" i="13"/>
  <c r="H50" i="13"/>
  <c r="H49" i="13"/>
  <c r="H48" i="13"/>
  <c r="H44" i="13"/>
  <c r="H43" i="13"/>
  <c r="H42" i="13"/>
  <c r="H41" i="13"/>
  <c r="H37" i="13"/>
  <c r="H36" i="13"/>
  <c r="H35" i="13"/>
  <c r="H34" i="13"/>
  <c r="H33" i="13"/>
  <c r="H32" i="13"/>
  <c r="H31" i="13"/>
  <c r="H30" i="13"/>
  <c r="H29" i="13"/>
  <c r="H25" i="13"/>
  <c r="H24" i="13"/>
  <c r="H23" i="13"/>
  <c r="H19" i="13"/>
  <c r="H18" i="13"/>
  <c r="H17" i="13"/>
  <c r="H16" i="13"/>
  <c r="H15" i="13"/>
  <c r="H14" i="13"/>
  <c r="H10" i="13"/>
  <c r="H9" i="13"/>
  <c r="H11" i="13" s="1"/>
  <c r="H111" i="12"/>
  <c r="H109" i="12"/>
  <c r="H107" i="12"/>
  <c r="H105" i="12"/>
  <c r="H103" i="12"/>
  <c r="H101" i="12"/>
  <c r="H99" i="12"/>
  <c r="H92" i="12"/>
  <c r="H91" i="12"/>
  <c r="H90" i="12"/>
  <c r="H89" i="12"/>
  <c r="H88" i="12"/>
  <c r="H87" i="12"/>
  <c r="H86" i="12"/>
  <c r="H85" i="12"/>
  <c r="H79" i="12"/>
  <c r="H78" i="12"/>
  <c r="H77" i="12"/>
  <c r="H73" i="12"/>
  <c r="H72" i="12"/>
  <c r="H71" i="12"/>
  <c r="H70" i="12"/>
  <c r="H69" i="12"/>
  <c r="H65" i="12"/>
  <c r="H64" i="12"/>
  <c r="H63" i="12"/>
  <c r="H62" i="12"/>
  <c r="H61" i="12"/>
  <c r="H60" i="12"/>
  <c r="H59" i="12"/>
  <c r="H58" i="12"/>
  <c r="H54" i="12"/>
  <c r="H53" i="12"/>
  <c r="H52" i="12"/>
  <c r="H51" i="12"/>
  <c r="H50" i="12"/>
  <c r="H49" i="12"/>
  <c r="H48" i="12"/>
  <c r="H43" i="12"/>
  <c r="H42" i="12"/>
  <c r="H41" i="12"/>
  <c r="H37" i="12"/>
  <c r="H35" i="12"/>
  <c r="H34" i="12"/>
  <c r="H33" i="12"/>
  <c r="H31" i="12"/>
  <c r="H29" i="12"/>
  <c r="H25" i="12"/>
  <c r="H24" i="12"/>
  <c r="H23" i="12"/>
  <c r="H19" i="12"/>
  <c r="H18" i="12"/>
  <c r="H17" i="12"/>
  <c r="H16" i="12"/>
  <c r="H15" i="12"/>
  <c r="H14" i="12"/>
  <c r="H10" i="12"/>
  <c r="H9" i="12"/>
  <c r="H111" i="11"/>
  <c r="H109" i="11"/>
  <c r="H107" i="11"/>
  <c r="H105" i="11"/>
  <c r="H103" i="11"/>
  <c r="H101" i="11"/>
  <c r="H99" i="11"/>
  <c r="H92" i="11"/>
  <c r="H91" i="11"/>
  <c r="H90" i="11"/>
  <c r="H89" i="11"/>
  <c r="H88" i="11"/>
  <c r="H87" i="11"/>
  <c r="H86" i="11"/>
  <c r="H85" i="11"/>
  <c r="H81" i="11"/>
  <c r="H80" i="11"/>
  <c r="H79" i="11"/>
  <c r="H78" i="11"/>
  <c r="H77" i="11"/>
  <c r="H73" i="11"/>
  <c r="H72" i="11"/>
  <c r="H71" i="11"/>
  <c r="H70" i="11"/>
  <c r="H69" i="11"/>
  <c r="H65" i="11"/>
  <c r="H64" i="11"/>
  <c r="H63" i="11"/>
  <c r="H62" i="11"/>
  <c r="H61" i="11"/>
  <c r="H60" i="11"/>
  <c r="H59" i="11"/>
  <c r="H58" i="11"/>
  <c r="H54" i="11"/>
  <c r="H53" i="11"/>
  <c r="H52" i="11"/>
  <c r="H51" i="11"/>
  <c r="H50" i="11"/>
  <c r="H49" i="11"/>
  <c r="H48" i="11"/>
  <c r="H44" i="11"/>
  <c r="H43" i="11"/>
  <c r="H42" i="11"/>
  <c r="H41" i="11"/>
  <c r="H37" i="11"/>
  <c r="H36" i="11"/>
  <c r="H35" i="11"/>
  <c r="H34" i="11"/>
  <c r="H33" i="11"/>
  <c r="H32" i="11"/>
  <c r="H31" i="11"/>
  <c r="H30" i="11"/>
  <c r="H29" i="11"/>
  <c r="H25" i="11"/>
  <c r="H24" i="11"/>
  <c r="H23" i="11"/>
  <c r="H19" i="11"/>
  <c r="H18" i="11"/>
  <c r="H17" i="11"/>
  <c r="H16" i="11"/>
  <c r="H15" i="11"/>
  <c r="H14" i="11"/>
  <c r="H10" i="11"/>
  <c r="H9" i="11"/>
  <c r="H111" i="9"/>
  <c r="H109" i="9"/>
  <c r="H107" i="9"/>
  <c r="H105" i="9"/>
  <c r="H103" i="9"/>
  <c r="H101" i="9"/>
  <c r="H99" i="9"/>
  <c r="H92" i="9"/>
  <c r="H91" i="9"/>
  <c r="H90" i="9"/>
  <c r="H89" i="9"/>
  <c r="H88" i="9"/>
  <c r="H87" i="9"/>
  <c r="H86" i="9"/>
  <c r="H85" i="9"/>
  <c r="H93" i="9" s="1"/>
  <c r="H81" i="9"/>
  <c r="H80" i="9"/>
  <c r="H79" i="9"/>
  <c r="H78" i="9"/>
  <c r="H77" i="9"/>
  <c r="H73" i="9"/>
  <c r="H72" i="9"/>
  <c r="H71" i="9"/>
  <c r="H70" i="9"/>
  <c r="H69" i="9"/>
  <c r="H65" i="9"/>
  <c r="H64" i="9"/>
  <c r="H63" i="9"/>
  <c r="H62" i="9"/>
  <c r="H61" i="9"/>
  <c r="H60" i="9"/>
  <c r="H59" i="9"/>
  <c r="H58" i="9"/>
  <c r="H54" i="9"/>
  <c r="H53" i="9"/>
  <c r="H52" i="9"/>
  <c r="H51" i="9"/>
  <c r="H50" i="9"/>
  <c r="H49" i="9"/>
  <c r="H48" i="9"/>
  <c r="H44" i="9"/>
  <c r="H43" i="9"/>
  <c r="H42" i="9"/>
  <c r="H41" i="9"/>
  <c r="H45" i="9" s="1"/>
  <c r="H37" i="9"/>
  <c r="H36" i="9"/>
  <c r="H35" i="9"/>
  <c r="H34" i="9"/>
  <c r="H33" i="9"/>
  <c r="H32" i="9"/>
  <c r="H31" i="9"/>
  <c r="H30" i="9"/>
  <c r="H29" i="9"/>
  <c r="H25" i="9"/>
  <c r="H24" i="9"/>
  <c r="H23" i="9"/>
  <c r="H19" i="9"/>
  <c r="H18" i="9"/>
  <c r="H17" i="9"/>
  <c r="H16" i="9"/>
  <c r="H15" i="9"/>
  <c r="H14" i="9"/>
  <c r="H10" i="9"/>
  <c r="H9" i="9"/>
  <c r="H11" i="9" s="1"/>
  <c r="H93" i="7"/>
  <c r="H111" i="8"/>
  <c r="H109" i="8"/>
  <c r="H107" i="8"/>
  <c r="H105" i="8"/>
  <c r="H103" i="8"/>
  <c r="H101" i="8"/>
  <c r="H99" i="8"/>
  <c r="H92" i="8"/>
  <c r="H91" i="8"/>
  <c r="H90" i="8"/>
  <c r="H89" i="8"/>
  <c r="H88" i="8"/>
  <c r="H87" i="8"/>
  <c r="H86" i="8"/>
  <c r="H85" i="8"/>
  <c r="H81" i="8"/>
  <c r="H80" i="8"/>
  <c r="H79" i="8"/>
  <c r="H78" i="8"/>
  <c r="H77" i="8"/>
  <c r="H73" i="8"/>
  <c r="H72" i="8"/>
  <c r="H71" i="8"/>
  <c r="H70" i="8"/>
  <c r="H69" i="8"/>
  <c r="H65" i="8"/>
  <c r="H64" i="8"/>
  <c r="H63" i="8"/>
  <c r="H62" i="8"/>
  <c r="H61" i="8"/>
  <c r="H60" i="8"/>
  <c r="H59" i="8"/>
  <c r="H58" i="8"/>
  <c r="H66" i="8" s="1"/>
  <c r="H54" i="8"/>
  <c r="H53" i="8"/>
  <c r="H52" i="8"/>
  <c r="H51" i="8"/>
  <c r="H50" i="8"/>
  <c r="H49" i="8"/>
  <c r="H48" i="8"/>
  <c r="H44" i="8"/>
  <c r="H43" i="8"/>
  <c r="H42" i="8"/>
  <c r="H41" i="8"/>
  <c r="H37" i="8"/>
  <c r="H36" i="8"/>
  <c r="H35" i="8"/>
  <c r="H34" i="8"/>
  <c r="H33" i="8"/>
  <c r="H32" i="8"/>
  <c r="H31" i="8"/>
  <c r="H30" i="8"/>
  <c r="H29" i="8"/>
  <c r="H25" i="8"/>
  <c r="H24" i="8"/>
  <c r="H23" i="8"/>
  <c r="H19" i="8"/>
  <c r="H18" i="8"/>
  <c r="H17" i="8"/>
  <c r="H16" i="8"/>
  <c r="H15" i="8"/>
  <c r="H14" i="8"/>
  <c r="H10" i="8"/>
  <c r="H9" i="8"/>
  <c r="H11" i="8" s="1"/>
  <c r="H111" i="7"/>
  <c r="H109" i="7"/>
  <c r="H107" i="7"/>
  <c r="H105" i="7"/>
  <c r="H103" i="7"/>
  <c r="H101" i="7"/>
  <c r="H99" i="7"/>
  <c r="H92" i="7"/>
  <c r="H91" i="7"/>
  <c r="H90" i="7"/>
  <c r="H89" i="7"/>
  <c r="H88" i="7"/>
  <c r="H87" i="7"/>
  <c r="H86" i="7"/>
  <c r="H85" i="7"/>
  <c r="H81" i="7"/>
  <c r="H80" i="7"/>
  <c r="H79" i="7"/>
  <c r="H78" i="7"/>
  <c r="H77" i="7"/>
  <c r="H73" i="7"/>
  <c r="H72" i="7"/>
  <c r="H71" i="7"/>
  <c r="H70" i="7"/>
  <c r="H69" i="7"/>
  <c r="H65" i="7"/>
  <c r="H64" i="7"/>
  <c r="H63" i="7"/>
  <c r="H62" i="7"/>
  <c r="H61" i="7"/>
  <c r="H60" i="7"/>
  <c r="H59" i="7"/>
  <c r="H58" i="7"/>
  <c r="H54" i="7"/>
  <c r="H53" i="7"/>
  <c r="H52" i="7"/>
  <c r="H51" i="7"/>
  <c r="H50" i="7"/>
  <c r="H49" i="7"/>
  <c r="H48" i="7"/>
  <c r="H44" i="7"/>
  <c r="H43" i="7"/>
  <c r="H42" i="7"/>
  <c r="H41" i="7"/>
  <c r="H37" i="7"/>
  <c r="H36" i="7"/>
  <c r="H35" i="7"/>
  <c r="H34" i="7"/>
  <c r="H33" i="7"/>
  <c r="H32" i="7"/>
  <c r="H31" i="7"/>
  <c r="H30" i="7"/>
  <c r="H29" i="7"/>
  <c r="H25" i="7"/>
  <c r="H24" i="7"/>
  <c r="H23" i="7"/>
  <c r="H19" i="7"/>
  <c r="H18" i="7"/>
  <c r="H17" i="7"/>
  <c r="H16" i="7"/>
  <c r="H15" i="7"/>
  <c r="H20" i="7" s="1"/>
  <c r="H14" i="7"/>
  <c r="H10" i="7"/>
  <c r="H9" i="7"/>
  <c r="H11" i="7" s="1"/>
  <c r="H111" i="6"/>
  <c r="H109" i="6"/>
  <c r="H107" i="6"/>
  <c r="H105" i="6"/>
  <c r="H103" i="6"/>
  <c r="H101" i="6"/>
  <c r="H99" i="6"/>
  <c r="H92" i="6"/>
  <c r="H91" i="6"/>
  <c r="H90" i="6"/>
  <c r="H89" i="6"/>
  <c r="H88" i="6"/>
  <c r="H87" i="6"/>
  <c r="H86" i="6"/>
  <c r="H85" i="6"/>
  <c r="H81" i="6"/>
  <c r="H80" i="6"/>
  <c r="H79" i="6"/>
  <c r="H78" i="6"/>
  <c r="H77" i="6"/>
  <c r="H73" i="6"/>
  <c r="H72" i="6"/>
  <c r="H71" i="6"/>
  <c r="H70" i="6"/>
  <c r="H69" i="6"/>
  <c r="H65" i="6"/>
  <c r="H64" i="6"/>
  <c r="H63" i="6"/>
  <c r="H62" i="6"/>
  <c r="H61" i="6"/>
  <c r="H60" i="6"/>
  <c r="H59" i="6"/>
  <c r="H58" i="6"/>
  <c r="H54" i="6"/>
  <c r="H53" i="6"/>
  <c r="H52" i="6"/>
  <c r="H51" i="6"/>
  <c r="H50" i="6"/>
  <c r="H49" i="6"/>
  <c r="H48" i="6"/>
  <c r="H44" i="6"/>
  <c r="H43" i="6"/>
  <c r="H42" i="6"/>
  <c r="H41" i="6"/>
  <c r="H37" i="6"/>
  <c r="H36" i="6"/>
  <c r="H35" i="6"/>
  <c r="H34" i="6"/>
  <c r="H33" i="6"/>
  <c r="H32" i="6"/>
  <c r="H31" i="6"/>
  <c r="H30" i="6"/>
  <c r="H29" i="6"/>
  <c r="H25" i="6"/>
  <c r="H24" i="6"/>
  <c r="H23" i="6"/>
  <c r="H19" i="6"/>
  <c r="H18" i="6"/>
  <c r="H17" i="6"/>
  <c r="H16" i="6"/>
  <c r="H15" i="6"/>
  <c r="H10" i="6"/>
  <c r="H9" i="6"/>
  <c r="H11" i="6" s="1"/>
  <c r="J8" i="5"/>
  <c r="J91" i="5"/>
  <c r="J53" i="5"/>
  <c r="J52" i="5"/>
  <c r="J50" i="5"/>
  <c r="J49" i="5"/>
  <c r="J48" i="5"/>
  <c r="J90" i="5"/>
  <c r="J89" i="5"/>
  <c r="J68" i="5"/>
  <c r="J110" i="5"/>
  <c r="J108" i="5"/>
  <c r="J106" i="5"/>
  <c r="J104" i="5"/>
  <c r="J102" i="5"/>
  <c r="J100" i="5"/>
  <c r="H45" i="13" l="1"/>
  <c r="H114" i="13"/>
  <c r="H26" i="12"/>
  <c r="H74" i="9"/>
  <c r="H55" i="9"/>
  <c r="H114" i="8"/>
  <c r="H45" i="8"/>
  <c r="H74" i="8"/>
  <c r="H93" i="13"/>
  <c r="H82" i="13"/>
  <c r="H26" i="13"/>
  <c r="H38" i="13"/>
  <c r="H66" i="13"/>
  <c r="H55" i="13"/>
  <c r="H95" i="13"/>
  <c r="H116" i="13" s="1"/>
  <c r="H74" i="13"/>
  <c r="H114" i="12"/>
  <c r="H93" i="12"/>
  <c r="H82" i="12"/>
  <c r="H74" i="12"/>
  <c r="H66" i="12"/>
  <c r="H55" i="12"/>
  <c r="H45" i="12"/>
  <c r="H38" i="12"/>
  <c r="H11" i="12"/>
  <c r="H74" i="11"/>
  <c r="H55" i="11"/>
  <c r="H26" i="11"/>
  <c r="H11" i="11"/>
  <c r="H20" i="11"/>
  <c r="H38" i="11"/>
  <c r="H45" i="11"/>
  <c r="H66" i="11"/>
  <c r="H82" i="11"/>
  <c r="H93" i="11"/>
  <c r="H114" i="11"/>
  <c r="H114" i="9"/>
  <c r="H82" i="9"/>
  <c r="H66" i="9"/>
  <c r="H38" i="9"/>
  <c r="H26" i="9"/>
  <c r="H20" i="9"/>
  <c r="H95" i="9" s="1"/>
  <c r="H93" i="8"/>
  <c r="H26" i="8"/>
  <c r="H82" i="8"/>
  <c r="H55" i="8"/>
  <c r="H38" i="8"/>
  <c r="H95" i="8" s="1"/>
  <c r="H116" i="8" s="1"/>
  <c r="H66" i="7"/>
  <c r="H45" i="7"/>
  <c r="H26" i="7"/>
  <c r="H82" i="7"/>
  <c r="H114" i="7"/>
  <c r="H55" i="7"/>
  <c r="H38" i="7"/>
  <c r="H74" i="7"/>
  <c r="H26" i="6"/>
  <c r="H66" i="6"/>
  <c r="H114" i="6"/>
  <c r="H45" i="6"/>
  <c r="H55" i="6"/>
  <c r="H93" i="6"/>
  <c r="H82" i="6"/>
  <c r="H38" i="6"/>
  <c r="H74" i="6"/>
  <c r="H95" i="6"/>
  <c r="J88" i="5"/>
  <c r="J87" i="5"/>
  <c r="J86" i="5"/>
  <c r="J85" i="5"/>
  <c r="J84" i="5"/>
  <c r="J80" i="5"/>
  <c r="J79" i="5"/>
  <c r="J78" i="5"/>
  <c r="J77" i="5"/>
  <c r="J76" i="5"/>
  <c r="J72" i="5"/>
  <c r="J71" i="5"/>
  <c r="J70" i="5"/>
  <c r="J69" i="5"/>
  <c r="J64" i="5"/>
  <c r="J63" i="5"/>
  <c r="J62" i="5"/>
  <c r="J61" i="5"/>
  <c r="J60" i="5"/>
  <c r="J59" i="5"/>
  <c r="J58" i="5"/>
  <c r="J57" i="5"/>
  <c r="J36" i="5"/>
  <c r="J35" i="5"/>
  <c r="J34" i="5"/>
  <c r="J33" i="5"/>
  <c r="J32" i="5"/>
  <c r="J43" i="5"/>
  <c r="J42" i="5"/>
  <c r="J41" i="5"/>
  <c r="J40" i="5"/>
  <c r="J18" i="5"/>
  <c r="J51" i="5"/>
  <c r="J47" i="5"/>
  <c r="H116" i="6" l="1"/>
  <c r="H95" i="7"/>
  <c r="H116" i="7" s="1"/>
  <c r="H95" i="12"/>
  <c r="H116" i="12" s="1"/>
  <c r="H95" i="11"/>
  <c r="H116" i="11" s="1"/>
  <c r="H116" i="9"/>
  <c r="J92" i="5"/>
  <c r="J54" i="5"/>
  <c r="J73" i="5"/>
  <c r="J81" i="5"/>
  <c r="J65" i="5"/>
  <c r="J44" i="5"/>
  <c r="J30" i="5"/>
  <c r="J29" i="5"/>
  <c r="J28" i="5"/>
  <c r="J24" i="5"/>
  <c r="J9" i="5"/>
  <c r="J22" i="5" l="1"/>
  <c r="J31" i="5" l="1"/>
  <c r="J37" i="5" l="1"/>
  <c r="J23" i="5"/>
  <c r="J17" i="5"/>
  <c r="J16" i="5"/>
  <c r="J15" i="5"/>
  <c r="J14" i="5"/>
  <c r="J13" i="5"/>
  <c r="J19" i="5" s="1"/>
  <c r="J25" i="5" l="1"/>
  <c r="J98" i="5"/>
  <c r="J113" i="5" l="1"/>
  <c r="J10" i="5" l="1"/>
  <c r="J94" i="5" s="1"/>
  <c r="J11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2" xr16:uid="{6E967625-B316-4CCB-91B8-C29179A31D58}" name="Connection1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3" xr16:uid="{B3343A94-D85E-4E9E-AA36-2FA4DC345B02}" name="Connection11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4" xr16:uid="{22329115-F114-4EF2-AC19-3FBF59B11BAD}" name="Connection111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5" xr16:uid="{33BA0601-1077-4A9B-92AB-997E54D8170A}" name="Connection111111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6" xr16:uid="{BB404B91-2D89-42B7-8621-4013587F2301}" name="Connection111112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7" xr16:uid="{14E730DD-D611-41A3-A513-3C2DB649D9E1}" name="Connection111113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  <connection id="8" xr16:uid="{F15CDD66-21FE-460E-B6F8-C2DB3AC31C4A}" name="Connection111114" type="1" refreshedVersion="0" savePassword="1" background="1" saveData="1">
    <dbPr connection="DBQ=H:\DOCUMENT\Bid Tabulation Form\BTA\Bid Tabulation Database.mdb;DefaultDir=H:\DOCUMENT\Bid Tabulation Form\BTA;Driver={Driver do Microsoft Access (*.mdb)};DriverId=25;FIL=MS Access;MaxBufferSize=2048;MaxScanRows=8;PageTimeout=5;SafeTransactions=0;Threads=3;UID=admin;UserCommitSync=Yes;" command="SELECT STANDARD_BID_ITEMS.`STANDARD BID ITEM NUMBER`, STANDARD_BID_ITEMS.DESCRIPTION, STANDARD_BID_ITEMS.SECTION, STANDARD_BID_ITEMS.UNIT_x000d__x000a_FROM `H:\DOCUMENT\Bid Tabulation Form\BTA\Bid Tabulation Database`.STANDARD_BID_ITEMS STANDARD_BID_ITEMS_x000d__x000a_ORDER BY STANDARD_BID_ITEMS.`STANDARD BID ITEM NUMBER`"/>
  </connection>
</connections>
</file>

<file path=xl/sharedStrings.xml><?xml version="1.0" encoding="utf-8"?>
<sst xmlns="http://schemas.openxmlformats.org/spreadsheetml/2006/main" count="1459" uniqueCount="117">
  <si>
    <t>DESCRIPTION</t>
  </si>
  <si>
    <t>UNIT</t>
  </si>
  <si>
    <t>project description</t>
  </si>
  <si>
    <t>project number</t>
  </si>
  <si>
    <t>project unique id</t>
  </si>
  <si>
    <t>date</t>
  </si>
  <si>
    <t>QUANTITY</t>
  </si>
  <si>
    <t>UNIT COST</t>
  </si>
  <si>
    <t>CY</t>
  </si>
  <si>
    <t>SY</t>
  </si>
  <si>
    <t>LF</t>
  </si>
  <si>
    <t>EA</t>
  </si>
  <si>
    <t>SOLID SLAB SOD</t>
  </si>
  <si>
    <t>CLEARING AND GRUBBING</t>
  </si>
  <si>
    <t>LSUM</t>
  </si>
  <si>
    <t>CONSTRUCTION STAKING LEVEL II</t>
  </si>
  <si>
    <t>EROSION CONTROL</t>
  </si>
  <si>
    <t>EXCAVATION</t>
  </si>
  <si>
    <t>AGGREGATE BASE TYPE A</t>
  </si>
  <si>
    <t>GENERAL CONDITIONS</t>
  </si>
  <si>
    <t>CIVIL SITE ESTIMATE</t>
  </si>
  <si>
    <t>EARTHWORK</t>
  </si>
  <si>
    <t>SELECT FILL</t>
  </si>
  <si>
    <t>TOTAL CIVIL SITE ESTIMATE</t>
  </si>
  <si>
    <t>BUILDINGS ESTIMATE</t>
  </si>
  <si>
    <t>TOTAL BUILDINGS ESTIMATE</t>
  </si>
  <si>
    <t>SITE PREPARATION / EROSION CONTROL</t>
  </si>
  <si>
    <t>SITE STORM SEWER</t>
  </si>
  <si>
    <t>TOTAL BID</t>
  </si>
  <si>
    <t>TOTAL BASE BID</t>
  </si>
  <si>
    <t>BORROW</t>
  </si>
  <si>
    <t>SITE PAVING</t>
  </si>
  <si>
    <t>CET TYPE AA6</t>
  </si>
  <si>
    <t>REMOVAL OF CHAINLINK FENCE</t>
  </si>
  <si>
    <t>CONT. REINF. P.C.C. PAVE. (PLACEMENT)</t>
  </si>
  <si>
    <t>P.C. CONCRETE FOR PAVEMENT</t>
  </si>
  <si>
    <t>FLEXAMAT DITCH LINER</t>
  </si>
  <si>
    <t xml:space="preserve">12" RCP </t>
  </si>
  <si>
    <t>MILLINGS</t>
  </si>
  <si>
    <t>EVAPORATION POND</t>
  </si>
  <si>
    <t>CLASS A CONCRETE</t>
  </si>
  <si>
    <t>4' CHAINLINK FENCE</t>
  </si>
  <si>
    <t>STEEL HANDRAIL</t>
  </si>
  <si>
    <t>REINFORCING STEEL</t>
  </si>
  <si>
    <t>LB</t>
  </si>
  <si>
    <t>CONCRETE SIDEWALK</t>
  </si>
  <si>
    <t>6" CURB BARRIER INTEGRAL</t>
  </si>
  <si>
    <t>TRAFFIC STRIPE (SYMBOLS) HANDICAP</t>
  </si>
  <si>
    <t>SHEET ALUMINUM SIGNS</t>
  </si>
  <si>
    <t>TRAFFIC STRIPE (PAINT) (4 INCH WIDE)</t>
  </si>
  <si>
    <t>SF</t>
  </si>
  <si>
    <t>SITE WATER</t>
  </si>
  <si>
    <t>3" PVC WATERLINE (INCLUDING FITTINGS)</t>
  </si>
  <si>
    <t>2" PVC WATERLINE (INCLUDING FITTINGS)</t>
  </si>
  <si>
    <t>1" PVC WATERLINE (INCLUDING FITTINGS)</t>
  </si>
  <si>
    <t>2" GATE VALVE &amp; VALVE BOX</t>
  </si>
  <si>
    <t>FROSTPROOF HYDRANT</t>
  </si>
  <si>
    <t>HYDROSTATIC TESTING AND DISINFECTION</t>
  </si>
  <si>
    <t>SUBTOTAL SITE WATER</t>
  </si>
  <si>
    <t>SITE SANITARY SEWER</t>
  </si>
  <si>
    <t>FUELING SYSTEM</t>
  </si>
  <si>
    <t>ELECTRICAL AND CONTROL SYSTEM FOR FUELING SYSTEM</t>
  </si>
  <si>
    <t>FUEL TANK AND PLATFORM (10,000 GAL)</t>
  </si>
  <si>
    <t>P.C. CONCRETE PAVEMENT - HEAVY DUTY - FUEL TANK PAD</t>
  </si>
  <si>
    <t>DUAL PRODUCT/DUAL-HOSE DISPENSER</t>
  </si>
  <si>
    <t>FUEL SYSTEM PIPING</t>
  </si>
  <si>
    <t>SUBTOTAL FUELING SYSTEM</t>
  </si>
  <si>
    <t>MISCELLANEOUS (FENCING / BOLLARDS / TANK PADS / SITE GASLINE)</t>
  </si>
  <si>
    <t>2" GASLINE</t>
  </si>
  <si>
    <t>6' CHAIN LINK FENCE</t>
  </si>
  <si>
    <t>BRINE TANK PAD</t>
  </si>
  <si>
    <t>BOLLARDS</t>
  </si>
  <si>
    <t>3" WATER METER</t>
  </si>
  <si>
    <t>3" GATE VALVE &amp; VALVE BOX</t>
  </si>
  <si>
    <t>6" PVC PIPE AND TRENCHING AND FITTINGS</t>
  </si>
  <si>
    <t>SANITARY CLEANOUT</t>
  </si>
  <si>
    <t>SANITARY MANHOLE</t>
  </si>
  <si>
    <t>SEPTIC SYSTEM</t>
  </si>
  <si>
    <t>CHAIN LINK GATE (SWING GATE)</t>
  </si>
  <si>
    <t>WASH BAY (119'X60')</t>
  </si>
  <si>
    <t>SALT SHED (108'X60')</t>
  </si>
  <si>
    <t>MAINTENANCE BUILDING (87'X79'6")</t>
  </si>
  <si>
    <t>MIXING SHED (60'6"X42')</t>
  </si>
  <si>
    <t>SHOP SHED (146'X60' 5 EXTERIOR BAYS AND 2 INTERIOR BAYS)</t>
  </si>
  <si>
    <t>HOPPER RACKS (132'6"X26')</t>
  </si>
  <si>
    <t>FUELING CANOPY (ROOF 22'X26'</t>
  </si>
  <si>
    <t>6" HDPE PIPE</t>
  </si>
  <si>
    <t>8" HDPE PIPE</t>
  </si>
  <si>
    <t>4" HDPE PIPE</t>
  </si>
  <si>
    <t>4' DIA. STORM MANHOLE</t>
  </si>
  <si>
    <t>PRECAST STANDARD MEDIAN DRAIN</t>
  </si>
  <si>
    <t>4" PVC PIPE AND TRENCHING AND FITTINGS</t>
  </si>
  <si>
    <t>EQUIPMENT PADS</t>
  </si>
  <si>
    <t>LIGHT POLE BASES</t>
  </si>
  <si>
    <t>CORS TOWER</t>
  </si>
  <si>
    <t>MOBILIZATION (MAX OF 4% OF BID TOTAL)</t>
  </si>
  <si>
    <t>BONDS &amp; INSURANCE (MAX OF 2% OF BID TOTAL)</t>
  </si>
  <si>
    <t>Crossland Construction Inc</t>
  </si>
  <si>
    <t>Landmark Construction LLC</t>
  </si>
  <si>
    <t>MacCo Builders</t>
  </si>
  <si>
    <t>McNatt &amp; Co</t>
  </si>
  <si>
    <t>TCS Construction LLC</t>
  </si>
  <si>
    <t>Treas Construction</t>
  </si>
  <si>
    <t>Downey Contracting Inc</t>
  </si>
  <si>
    <t> </t>
  </si>
  <si>
    <t>Hoey Construction</t>
  </si>
  <si>
    <t>Landmark Construction</t>
  </si>
  <si>
    <t>TCS Construction</t>
  </si>
  <si>
    <t>incl</t>
  </si>
  <si>
    <t>in paving</t>
  </si>
  <si>
    <t>in concrete</t>
  </si>
  <si>
    <t xml:space="preserve"> </t>
  </si>
  <si>
    <t>Downey Contracting LLC</t>
  </si>
  <si>
    <t xml:space="preserve">McNatt &amp; Co </t>
  </si>
  <si>
    <t>Treas Constrction LLC</t>
  </si>
  <si>
    <t>Contractor</t>
  </si>
  <si>
    <t>(Submitted) Bid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</si>
</sst>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1"/>
      <name val="Aptos"/>
      <family val="2"/>
    </font>
    <font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5" fillId="0" borderId="1" xfId="1" applyFont="1" applyFill="1" applyBorder="1" applyAlignment="1">
      <alignment horizontal="center" vertical="top" wrapText="1"/>
    </xf>
    <xf numFmtId="43" fontId="8" fillId="0" borderId="1" xfId="1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vertical="top"/>
    </xf>
    <xf numFmtId="44" fontId="5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3" fontId="5" fillId="0" borderId="1" xfId="3" applyFont="1" applyFill="1" applyBorder="1" applyAlignment="1">
      <alignment horizontal="center" vertical="top" wrapText="1"/>
    </xf>
    <xf numFmtId="43" fontId="5" fillId="0" borderId="1" xfId="3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43" fontId="5" fillId="0" borderId="0" xfId="1" applyFont="1" applyFill="1" applyBorder="1" applyAlignment="1">
      <alignment vertical="top"/>
    </xf>
    <xf numFmtId="0" fontId="4" fillId="0" borderId="7" xfId="0" quotePrefix="1" applyFont="1" applyBorder="1" applyAlignment="1">
      <alignment horizontal="center" vertical="top" wrapText="1"/>
    </xf>
    <xf numFmtId="44" fontId="5" fillId="0" borderId="8" xfId="2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44" fontId="8" fillId="0" borderId="8" xfId="2" applyFont="1" applyBorder="1" applyAlignment="1">
      <alignment horizontal="center" vertical="top" wrapText="1"/>
    </xf>
    <xf numFmtId="0" fontId="3" fillId="0" borderId="7" xfId="0" applyFont="1" applyBorder="1" applyAlignment="1">
      <alignment vertical="top"/>
    </xf>
    <xf numFmtId="44" fontId="5" fillId="0" borderId="8" xfId="2" applyFont="1" applyFill="1" applyBorder="1" applyAlignment="1">
      <alignment vertical="top"/>
    </xf>
    <xf numFmtId="44" fontId="9" fillId="0" borderId="8" xfId="2" applyFont="1" applyBorder="1" applyAlignment="1">
      <alignment horizontal="center" vertical="top" wrapText="1"/>
    </xf>
    <xf numFmtId="44" fontId="8" fillId="0" borderId="8" xfId="4" applyFont="1" applyBorder="1" applyAlignment="1">
      <alignment horizontal="center" vertical="top" wrapText="1"/>
    </xf>
    <xf numFmtId="44" fontId="5" fillId="0" borderId="8" xfId="4" applyFont="1" applyFill="1" applyBorder="1" applyAlignment="1">
      <alignment horizontal="left" vertical="top" wrapText="1"/>
    </xf>
    <xf numFmtId="44" fontId="5" fillId="0" borderId="8" xfId="4" applyFont="1" applyFill="1" applyBorder="1" applyAlignment="1">
      <alignment vertical="top"/>
    </xf>
    <xf numFmtId="0" fontId="9" fillId="2" borderId="7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3" fontId="8" fillId="2" borderId="1" xfId="3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4" fontId="9" fillId="2" borderId="8" xfId="4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4" fontId="5" fillId="2" borderId="1" xfId="2" applyFont="1" applyFill="1" applyBorder="1" applyAlignment="1">
      <alignment vertical="top"/>
    </xf>
    <xf numFmtId="44" fontId="5" fillId="2" borderId="1" xfId="4" applyFont="1" applyFill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44" fontId="9" fillId="0" borderId="8" xfId="2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4" fontId="6" fillId="0" borderId="16" xfId="4" applyFont="1" applyFill="1" applyBorder="1" applyAlignment="1">
      <alignment vertical="top"/>
    </xf>
    <xf numFmtId="0" fontId="6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44" fontId="6" fillId="0" borderId="4" xfId="4" applyFont="1" applyFill="1" applyBorder="1" applyAlignment="1">
      <alignment vertical="top"/>
    </xf>
    <xf numFmtId="0" fontId="6" fillId="3" borderId="9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center" vertical="top" wrapText="1"/>
    </xf>
    <xf numFmtId="43" fontId="7" fillId="3" borderId="10" xfId="3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44" fontId="6" fillId="3" borderId="11" xfId="4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0" xfId="0" applyNumberFormat="1" applyFont="1" applyAlignment="1">
      <alignment vertical="top"/>
    </xf>
    <xf numFmtId="0" fontId="4" fillId="0" borderId="5" xfId="0" quotePrefix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3" fontId="11" fillId="0" borderId="2" xfId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4" fontId="11" fillId="0" borderId="6" xfId="2" applyFont="1" applyBorder="1" applyAlignment="1">
      <alignment horizontal="center" wrapText="1"/>
    </xf>
    <xf numFmtId="43" fontId="8" fillId="0" borderId="1" xfId="3" applyFont="1" applyFill="1" applyBorder="1" applyAlignment="1">
      <alignment horizontal="center" vertical="top" wrapText="1"/>
    </xf>
    <xf numFmtId="44" fontId="9" fillId="0" borderId="8" xfId="4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3" fontId="8" fillId="0" borderId="0" xfId="3" applyFont="1" applyFill="1" applyBorder="1" applyAlignment="1">
      <alignment horizontal="center" vertical="top" wrapText="1"/>
    </xf>
    <xf numFmtId="44" fontId="9" fillId="0" borderId="4" xfId="4" applyFont="1" applyFill="1" applyBorder="1" applyAlignment="1">
      <alignment horizontal="center" vertical="top" wrapText="1"/>
    </xf>
    <xf numFmtId="44" fontId="5" fillId="0" borderId="1" xfId="4" applyFont="1" applyFill="1" applyBorder="1" applyAlignment="1">
      <alignment vertical="top"/>
    </xf>
    <xf numFmtId="44" fontId="5" fillId="0" borderId="8" xfId="2" applyFont="1" applyFill="1" applyBorder="1" applyAlignment="1">
      <alignment horizontal="left" vertical="top" wrapText="1"/>
    </xf>
    <xf numFmtId="0" fontId="3" fillId="0" borderId="7" xfId="5" applyFont="1" applyBorder="1" applyAlignment="1">
      <alignment vertical="top"/>
    </xf>
    <xf numFmtId="0" fontId="5" fillId="0" borderId="1" xfId="5" applyFont="1" applyBorder="1" applyAlignment="1">
      <alignment horizontal="center" vertical="top"/>
    </xf>
    <xf numFmtId="0" fontId="3" fillId="0" borderId="7" xfId="5" applyFont="1" applyBorder="1" applyAlignment="1">
      <alignment horizontal="left" vertical="top" wrapText="1"/>
    </xf>
    <xf numFmtId="0" fontId="5" fillId="0" borderId="1" xfId="5" applyFont="1" applyBorder="1" applyAlignment="1">
      <alignment horizontal="center" vertical="top" wrapText="1"/>
    </xf>
    <xf numFmtId="0" fontId="9" fillId="0" borderId="12" xfId="5" applyFont="1" applyBorder="1" applyAlignment="1">
      <alignment horizontal="left" vertical="top" wrapText="1"/>
    </xf>
    <xf numFmtId="0" fontId="9" fillId="0" borderId="17" xfId="5" applyFont="1" applyBorder="1" applyAlignment="1">
      <alignment horizontal="center" vertical="top" wrapText="1"/>
    </xf>
    <xf numFmtId="43" fontId="8" fillId="0" borderId="17" xfId="3" applyFont="1" applyFill="1" applyBorder="1" applyAlignment="1">
      <alignment horizontal="center" vertical="top" wrapText="1"/>
    </xf>
    <xf numFmtId="0" fontId="8" fillId="0" borderId="17" xfId="5" applyFont="1" applyBorder="1" applyAlignment="1">
      <alignment horizontal="center" vertical="top" wrapText="1"/>
    </xf>
    <xf numFmtId="44" fontId="9" fillId="0" borderId="18" xfId="4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>
      <alignment horizontal="center" vertical="top" wrapText="1"/>
    </xf>
    <xf numFmtId="14" fontId="5" fillId="0" borderId="0" xfId="0" applyNumberFormat="1" applyFont="1" applyAlignment="1">
      <alignment horizontal="center" vertical="top"/>
    </xf>
    <xf numFmtId="43" fontId="5" fillId="0" borderId="20" xfId="3" applyFont="1" applyFill="1" applyBorder="1" applyAlignment="1">
      <alignment horizontal="center" vertical="top"/>
    </xf>
    <xf numFmtId="44" fontId="5" fillId="0" borderId="22" xfId="2" applyFont="1" applyBorder="1" applyAlignment="1">
      <alignment vertical="top"/>
    </xf>
    <xf numFmtId="0" fontId="5" fillId="0" borderId="23" xfId="0" applyFont="1" applyBorder="1" applyAlignment="1">
      <alignment vertical="top"/>
    </xf>
    <xf numFmtId="43" fontId="5" fillId="0" borderId="19" xfId="3" applyFont="1" applyFill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3" xfId="0" applyFont="1" applyBorder="1" applyAlignment="1">
      <alignment horizontal="right" vertical="top"/>
    </xf>
    <xf numFmtId="0" fontId="5" fillId="0" borderId="3" xfId="5" applyFont="1" applyBorder="1" applyAlignment="1">
      <alignment horizontal="right" vertical="top" wrapText="1"/>
    </xf>
    <xf numFmtId="43" fontId="5" fillId="0" borderId="6" xfId="3" applyFont="1" applyFill="1" applyBorder="1" applyAlignment="1">
      <alignment horizontal="center" vertical="top"/>
    </xf>
    <xf numFmtId="44" fontId="5" fillId="0" borderId="24" xfId="2" applyFont="1" applyBorder="1" applyAlignment="1">
      <alignment vertical="top"/>
    </xf>
    <xf numFmtId="43" fontId="5" fillId="0" borderId="19" xfId="3" applyFont="1" applyFill="1" applyBorder="1" applyAlignment="1">
      <alignment horizontal="center" vertical="top"/>
    </xf>
    <xf numFmtId="43" fontId="5" fillId="0" borderId="0" xfId="3" applyFont="1" applyFill="1" applyBorder="1" applyAlignment="1">
      <alignment vertical="top"/>
    </xf>
    <xf numFmtId="43" fontId="5" fillId="0" borderId="25" xfId="3" applyFont="1" applyFill="1" applyBorder="1" applyAlignment="1">
      <alignment horizontal="center" vertical="top"/>
    </xf>
    <xf numFmtId="44" fontId="5" fillId="0" borderId="26" xfId="2" applyFont="1" applyBorder="1" applyAlignment="1">
      <alignment vertical="top"/>
    </xf>
    <xf numFmtId="164" fontId="0" fillId="0" borderId="0" xfId="0" applyNumberFormat="1"/>
    <xf numFmtId="0" fontId="12" fillId="0" borderId="27" xfId="0" applyFont="1" applyBorder="1"/>
    <xf numFmtId="164" fontId="12" fillId="0" borderId="27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</cellXfs>
  <cellStyles count="9">
    <cellStyle name="Comma" xfId="1" builtinId="3"/>
    <cellStyle name="Comma 2" xfId="3" xr:uid="{00000000-0005-0000-0000-000001000000}"/>
    <cellStyle name="Currency" xfId="2" builtinId="4"/>
    <cellStyle name="Currency 2" xfId="4" xr:uid="{00000000-0005-0000-0000-000003000000}"/>
    <cellStyle name="Currency 3" xfId="7" xr:uid="{00000000-0005-0000-0000-000004000000}"/>
    <cellStyle name="Normal" xfId="0" builtinId="0"/>
    <cellStyle name="Normal 2" xfId="5" xr:uid="{00000000-0005-0000-0000-000006000000}"/>
    <cellStyle name="Normal 3" xfId="6" xr:uid="{00000000-0005-0000-0000-000007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00000000-0016-0000-0000-000000000000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2" xr16:uid="{60A944D8-63DD-4359-909D-E252D97F999B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3" xr16:uid="{DC29B029-F8E7-4FFF-85EA-0F4BBB9BEA54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4" xr16:uid="{22C3B13A-0177-472B-8720-760125E0D237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5" xr16:uid="{F2CD46B0-C2A2-4257-BC47-4D7D2449149F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6" xr16:uid="{7BF1C7D1-B9BE-498D-93F2-FA50813968CA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7" xr16:uid="{B24CA03E-F06D-4270-A51D-7045688FACB8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_1" connectionId="8" xr16:uid="{19665122-515D-42EA-92D1-52D1C40CE2E2}" autoFormatId="16" applyNumberFormats="0" applyBorderFormats="0" applyFontFormats="1" applyPatternFormats="1" applyAlignmentFormats="0" applyWidthHeightFormats="0">
  <queryTableRefresh nextId="5">
    <queryTableFields count="2">
      <queryTableField id="3" name="DESCRIPTION"/>
      <queryTableField id="4" name="UNIT"/>
    </queryTableFields>
    <queryTableDeletedFields count="2">
      <deletedField name="Standard Bid Item Number"/>
      <deletedField name="SECTION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3925-B64B-4568-BFBF-F9F343A33AAE}">
  <dimension ref="A1:B10"/>
  <sheetViews>
    <sheetView tabSelected="1" workbookViewId="0">
      <selection activeCell="B13" sqref="B13"/>
    </sheetView>
  </sheetViews>
  <sheetFormatPr defaultRowHeight="12.75" x14ac:dyDescent="0.2"/>
  <cols>
    <col min="1" max="1" width="32" customWidth="1"/>
    <col min="2" max="2" width="26.7109375" style="96" customWidth="1"/>
  </cols>
  <sheetData>
    <row r="1" spans="1:2" ht="13.5" thickBot="1" x14ac:dyDescent="0.25"/>
    <row r="2" spans="1:2" ht="16.5" thickBot="1" x14ac:dyDescent="0.25">
      <c r="A2" s="101" t="s">
        <v>115</v>
      </c>
      <c r="B2" s="102" t="s">
        <v>116</v>
      </c>
    </row>
    <row r="3" spans="1:2" ht="15" x14ac:dyDescent="0.25">
      <c r="A3" s="97" t="s">
        <v>97</v>
      </c>
      <c r="B3" s="98">
        <v>8632433.5899999999</v>
      </c>
    </row>
    <row r="4" spans="1:2" ht="15" x14ac:dyDescent="0.25">
      <c r="A4" s="99" t="s">
        <v>112</v>
      </c>
      <c r="B4" s="100">
        <v>10163537.109999999</v>
      </c>
    </row>
    <row r="5" spans="1:2" ht="15" x14ac:dyDescent="0.25">
      <c r="A5" s="99" t="s">
        <v>105</v>
      </c>
      <c r="B5" s="100">
        <v>8987119</v>
      </c>
    </row>
    <row r="6" spans="1:2" ht="15" x14ac:dyDescent="0.25">
      <c r="A6" s="99" t="s">
        <v>98</v>
      </c>
      <c r="B6" s="100">
        <v>7815526.8600000003</v>
      </c>
    </row>
    <row r="7" spans="1:2" ht="15" x14ac:dyDescent="0.25">
      <c r="A7" s="99" t="s">
        <v>99</v>
      </c>
      <c r="B7" s="100">
        <v>9013203.1400000006</v>
      </c>
    </row>
    <row r="8" spans="1:2" ht="15" x14ac:dyDescent="0.25">
      <c r="A8" s="99" t="s">
        <v>113</v>
      </c>
      <c r="B8" s="100">
        <v>7327657.96</v>
      </c>
    </row>
    <row r="9" spans="1:2" ht="15" x14ac:dyDescent="0.25">
      <c r="A9" s="99" t="s">
        <v>101</v>
      </c>
      <c r="B9" s="100">
        <v>6144891.0199999996</v>
      </c>
    </row>
    <row r="10" spans="1:2" ht="15" x14ac:dyDescent="0.25">
      <c r="A10" s="99" t="s">
        <v>114</v>
      </c>
      <c r="B10" s="100">
        <v>8871178.2400000002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115"/>
  <sheetViews>
    <sheetView topLeftCell="A76" zoomScale="110" zoomScaleNormal="110" zoomScaleSheetLayoutView="115" workbookViewId="0">
      <selection activeCell="F6" sqref="F6"/>
    </sheetView>
  </sheetViews>
  <sheetFormatPr defaultColWidth="9.140625" defaultRowHeight="12" x14ac:dyDescent="0.2"/>
  <cols>
    <col min="1" max="1" width="2.85546875" style="3" bestFit="1" customWidth="1"/>
    <col min="2" max="5" width="9.7109375" style="3" hidden="1" customWidth="1"/>
    <col min="6" max="6" width="48.140625" style="3" customWidth="1"/>
    <col min="7" max="7" width="6.140625" style="6" customWidth="1"/>
    <col min="8" max="8" width="10.28515625" style="4" bestFit="1" customWidth="1"/>
    <col min="9" max="9" width="12" style="4" bestFit="1" customWidth="1"/>
    <col min="10" max="10" width="23.42578125" style="5" customWidth="1"/>
    <col min="11" max="16384" width="9.140625" style="3"/>
  </cols>
  <sheetData>
    <row r="1" spans="1:10" ht="12" customHeight="1" thickBot="1" x14ac:dyDescent="0.25">
      <c r="F1" s="89"/>
      <c r="I1" s="57"/>
      <c r="J1" s="82"/>
    </row>
    <row r="2" spans="1:10" ht="12.75" thickTop="1" x14ac:dyDescent="0.2">
      <c r="F2" s="22"/>
      <c r="G2" s="23"/>
      <c r="I2" s="86"/>
      <c r="J2" s="83" t="s">
        <v>97</v>
      </c>
    </row>
    <row r="3" spans="1:10" ht="12.75" thickBot="1" x14ac:dyDescent="0.25">
      <c r="F3" s="22"/>
      <c r="G3" s="23"/>
      <c r="H3" s="24"/>
      <c r="I3" s="85"/>
      <c r="J3" s="84"/>
    </row>
    <row r="4" spans="1:10" s="2" customFormat="1" ht="24.75" thickTop="1" x14ac:dyDescent="0.2">
      <c r="A4" s="1"/>
      <c r="B4" s="1" t="s">
        <v>2</v>
      </c>
      <c r="C4" s="1" t="s">
        <v>3</v>
      </c>
      <c r="D4" s="1" t="s">
        <v>4</v>
      </c>
      <c r="E4" s="1" t="s">
        <v>5</v>
      </c>
      <c r="F4" s="58" t="s">
        <v>0</v>
      </c>
      <c r="G4" s="59" t="s">
        <v>1</v>
      </c>
      <c r="H4" s="60" t="s">
        <v>6</v>
      </c>
      <c r="I4" s="61" t="s">
        <v>7</v>
      </c>
      <c r="J4" s="62" t="s">
        <v>28</v>
      </c>
    </row>
    <row r="5" spans="1:10" ht="12.75" x14ac:dyDescent="0.2">
      <c r="F5" s="35" t="s">
        <v>20</v>
      </c>
      <c r="G5" s="36"/>
      <c r="H5" s="37"/>
      <c r="I5" s="38"/>
      <c r="J5" s="39"/>
    </row>
    <row r="6" spans="1:10" s="2" customFormat="1" x14ac:dyDescent="0.2">
      <c r="A6" s="1"/>
      <c r="B6" s="1"/>
      <c r="C6" s="1"/>
      <c r="D6" s="1"/>
      <c r="E6" s="1"/>
      <c r="F6" s="25"/>
      <c r="G6" s="14"/>
      <c r="H6" s="9"/>
      <c r="I6" s="16"/>
      <c r="J6" s="26"/>
    </row>
    <row r="7" spans="1:10" s="2" customFormat="1" ht="12.75" x14ac:dyDescent="0.2">
      <c r="A7" s="1"/>
      <c r="B7" s="1"/>
      <c r="C7" s="1"/>
      <c r="D7" s="1"/>
      <c r="E7" s="1"/>
      <c r="F7" s="27" t="s">
        <v>19</v>
      </c>
      <c r="G7" s="13"/>
      <c r="H7" s="10"/>
      <c r="I7" s="17"/>
      <c r="J7" s="28"/>
    </row>
    <row r="8" spans="1:10" s="2" customFormat="1" x14ac:dyDescent="0.2">
      <c r="A8" s="1"/>
      <c r="B8" s="1"/>
      <c r="C8" s="1"/>
      <c r="D8" s="1"/>
      <c r="E8" s="1"/>
      <c r="F8" s="55" t="s">
        <v>95</v>
      </c>
      <c r="G8" s="56" t="s">
        <v>14</v>
      </c>
      <c r="H8" s="81">
        <v>1</v>
      </c>
      <c r="I8" s="41">
        <v>347744</v>
      </c>
      <c r="J8" s="30">
        <f t="shared" ref="J8:J9" si="0">+H8*I8</f>
        <v>347744</v>
      </c>
    </row>
    <row r="9" spans="1:10" s="2" customFormat="1" x14ac:dyDescent="0.2">
      <c r="A9" s="1"/>
      <c r="B9" s="1"/>
      <c r="C9" s="1"/>
      <c r="D9" s="1"/>
      <c r="E9" s="1"/>
      <c r="F9" s="55" t="s">
        <v>96</v>
      </c>
      <c r="G9" s="56" t="s">
        <v>14</v>
      </c>
      <c r="H9" s="81">
        <v>1</v>
      </c>
      <c r="I9" s="41">
        <v>110271</v>
      </c>
      <c r="J9" s="30">
        <f t="shared" si="0"/>
        <v>110271</v>
      </c>
    </row>
    <row r="10" spans="1:10" s="2" customFormat="1" ht="12.75" x14ac:dyDescent="0.2">
      <c r="A10" s="1"/>
      <c r="B10" s="1"/>
      <c r="C10" s="1"/>
      <c r="D10" s="1"/>
      <c r="E10" s="1"/>
      <c r="F10" s="27" t="s">
        <v>19</v>
      </c>
      <c r="G10" s="13"/>
      <c r="H10" s="10"/>
      <c r="I10" s="17"/>
      <c r="J10" s="44">
        <f t="shared" ref="J10" si="1">SUM(J8:J9)</f>
        <v>458015</v>
      </c>
    </row>
    <row r="11" spans="1:10" s="2" customFormat="1" x14ac:dyDescent="0.2">
      <c r="A11" s="1"/>
      <c r="B11" s="1"/>
      <c r="C11" s="1"/>
      <c r="D11" s="1"/>
      <c r="E11" s="1"/>
      <c r="F11" s="25"/>
      <c r="G11" s="14"/>
      <c r="H11" s="9"/>
      <c r="I11" s="16"/>
      <c r="J11" s="26"/>
    </row>
    <row r="12" spans="1:10" s="8" customFormat="1" ht="12.75" x14ac:dyDescent="0.2">
      <c r="A12" s="7"/>
      <c r="B12" s="7"/>
      <c r="C12" s="7"/>
      <c r="D12" s="7"/>
      <c r="E12" s="7"/>
      <c r="F12" s="27" t="s">
        <v>26</v>
      </c>
      <c r="G12" s="13"/>
      <c r="H12" s="10"/>
      <c r="I12" s="17"/>
      <c r="J12" s="28"/>
    </row>
    <row r="13" spans="1:10" s="8" customFormat="1" ht="12.75" x14ac:dyDescent="0.2">
      <c r="A13" s="7"/>
      <c r="B13" s="7"/>
      <c r="C13" s="7"/>
      <c r="D13" s="7"/>
      <c r="E13" s="7"/>
      <c r="F13" s="29" t="s">
        <v>15</v>
      </c>
      <c r="G13" s="40" t="s">
        <v>14</v>
      </c>
      <c r="H13" s="11">
        <v>1</v>
      </c>
      <c r="I13" s="41">
        <v>16709</v>
      </c>
      <c r="J13" s="30">
        <f t="shared" ref="J13" si="2">+H13*I13</f>
        <v>16709</v>
      </c>
    </row>
    <row r="14" spans="1:10" x14ac:dyDescent="0.2">
      <c r="F14" s="29" t="s">
        <v>33</v>
      </c>
      <c r="G14" s="40" t="s">
        <v>10</v>
      </c>
      <c r="H14" s="11">
        <v>1285</v>
      </c>
      <c r="I14" s="41">
        <v>3.43</v>
      </c>
      <c r="J14" s="30">
        <f t="shared" ref="J14:J15" si="3">+H14*I14</f>
        <v>4407.55</v>
      </c>
    </row>
    <row r="15" spans="1:10" x14ac:dyDescent="0.2">
      <c r="F15" s="29" t="s">
        <v>13</v>
      </c>
      <c r="G15" s="40" t="s">
        <v>14</v>
      </c>
      <c r="H15" s="11">
        <v>1</v>
      </c>
      <c r="I15" s="41">
        <v>170920</v>
      </c>
      <c r="J15" s="30">
        <f t="shared" si="3"/>
        <v>170920</v>
      </c>
    </row>
    <row r="16" spans="1:10" x14ac:dyDescent="0.2">
      <c r="F16" s="29" t="s">
        <v>16</v>
      </c>
      <c r="G16" s="40" t="s">
        <v>14</v>
      </c>
      <c r="H16" s="11">
        <v>1</v>
      </c>
      <c r="I16" s="41">
        <v>27568</v>
      </c>
      <c r="J16" s="30">
        <f t="shared" ref="J16:J17" si="4">+H16*I16</f>
        <v>27568</v>
      </c>
    </row>
    <row r="17" spans="6:14" x14ac:dyDescent="0.2">
      <c r="F17" s="29" t="s">
        <v>12</v>
      </c>
      <c r="G17" s="40" t="s">
        <v>9</v>
      </c>
      <c r="H17" s="11">
        <v>7535.44</v>
      </c>
      <c r="I17" s="41">
        <v>3.86</v>
      </c>
      <c r="J17" s="30">
        <f t="shared" si="4"/>
        <v>29086.798399999996</v>
      </c>
    </row>
    <row r="18" spans="6:14" x14ac:dyDescent="0.2">
      <c r="F18" s="29" t="s">
        <v>36</v>
      </c>
      <c r="G18" s="40" t="s">
        <v>9</v>
      </c>
      <c r="H18" s="11">
        <v>1595</v>
      </c>
      <c r="I18" s="41">
        <v>65.34</v>
      </c>
      <c r="J18" s="30">
        <f t="shared" ref="J18" si="5">+H18*I18</f>
        <v>104217.3</v>
      </c>
    </row>
    <row r="19" spans="6:14" ht="12.75" x14ac:dyDescent="0.2">
      <c r="F19" s="27" t="s">
        <v>26</v>
      </c>
      <c r="G19" s="13"/>
      <c r="H19" s="10"/>
      <c r="I19" s="17"/>
      <c r="J19" s="44">
        <f>J13+J14+J15+J16+J17+J18</f>
        <v>352908.64840000001</v>
      </c>
    </row>
    <row r="20" spans="6:14" x14ac:dyDescent="0.2">
      <c r="F20" s="29"/>
      <c r="G20" s="15"/>
      <c r="H20" s="11"/>
      <c r="I20" s="11"/>
      <c r="J20" s="30"/>
    </row>
    <row r="21" spans="6:14" ht="12.75" x14ac:dyDescent="0.2">
      <c r="F21" s="27" t="s">
        <v>21</v>
      </c>
      <c r="G21" s="13"/>
      <c r="H21" s="10"/>
      <c r="I21" s="17"/>
      <c r="J21" s="28"/>
    </row>
    <row r="22" spans="6:14" x14ac:dyDescent="0.2">
      <c r="F22" s="29" t="s">
        <v>17</v>
      </c>
      <c r="G22" s="40" t="s">
        <v>8</v>
      </c>
      <c r="H22" s="19">
        <v>14509.4</v>
      </c>
      <c r="I22" s="42">
        <v>8.82</v>
      </c>
      <c r="J22" s="33">
        <f t="shared" ref="J22:J23" si="6">+H22*I22</f>
        <v>127972.908</v>
      </c>
    </row>
    <row r="23" spans="6:14" s="4" customFormat="1" x14ac:dyDescent="0.2">
      <c r="F23" s="29" t="s">
        <v>30</v>
      </c>
      <c r="G23" s="40" t="s">
        <v>8</v>
      </c>
      <c r="H23" s="19">
        <v>2185.17</v>
      </c>
      <c r="I23" s="42">
        <v>11.03</v>
      </c>
      <c r="J23" s="33">
        <f t="shared" si="6"/>
        <v>24102.4251</v>
      </c>
    </row>
    <row r="24" spans="6:14" s="4" customFormat="1" x14ac:dyDescent="0.2">
      <c r="F24" s="29" t="s">
        <v>22</v>
      </c>
      <c r="G24" s="40" t="s">
        <v>8</v>
      </c>
      <c r="H24" s="19">
        <v>13380</v>
      </c>
      <c r="I24" s="42">
        <v>22.05</v>
      </c>
      <c r="J24" s="30">
        <f t="shared" ref="J24" si="7">+H24*I24</f>
        <v>295029</v>
      </c>
    </row>
    <row r="25" spans="6:14" ht="12.75" x14ac:dyDescent="0.2">
      <c r="F25" s="27" t="s">
        <v>21</v>
      </c>
      <c r="G25" s="13"/>
      <c r="H25" s="10"/>
      <c r="I25" s="17"/>
      <c r="J25" s="44">
        <f t="shared" ref="J25" si="8">SUM(J22:J24)</f>
        <v>447104.33309999999</v>
      </c>
    </row>
    <row r="26" spans="6:14" ht="12.75" x14ac:dyDescent="0.2">
      <c r="F26" s="27"/>
      <c r="G26" s="13"/>
      <c r="H26" s="10"/>
      <c r="I26" s="17"/>
      <c r="J26" s="44"/>
    </row>
    <row r="27" spans="6:14" ht="12.75" x14ac:dyDescent="0.2">
      <c r="F27" s="27" t="s">
        <v>31</v>
      </c>
      <c r="G27" s="43"/>
      <c r="H27" s="18" t="s">
        <v>6</v>
      </c>
      <c r="I27" s="16" t="s">
        <v>7</v>
      </c>
      <c r="J27" s="32"/>
    </row>
    <row r="28" spans="6:14" x14ac:dyDescent="0.2">
      <c r="F28" s="29" t="s">
        <v>18</v>
      </c>
      <c r="G28" s="40" t="s">
        <v>8</v>
      </c>
      <c r="H28" s="19">
        <v>1225</v>
      </c>
      <c r="I28" s="42">
        <v>81.319999999999993</v>
      </c>
      <c r="J28" s="33">
        <f t="shared" ref="J28:J29" si="9">+H28*I28</f>
        <v>99616.999999999985</v>
      </c>
    </row>
    <row r="29" spans="6:14" x14ac:dyDescent="0.2">
      <c r="F29" s="29" t="s">
        <v>34</v>
      </c>
      <c r="G29" s="40" t="s">
        <v>9</v>
      </c>
      <c r="H29" s="19">
        <v>6015</v>
      </c>
      <c r="I29" s="42">
        <v>59.95</v>
      </c>
      <c r="J29" s="33">
        <f t="shared" si="9"/>
        <v>360599.25</v>
      </c>
    </row>
    <row r="30" spans="6:14" x14ac:dyDescent="0.2">
      <c r="F30" s="29" t="s">
        <v>35</v>
      </c>
      <c r="G30" s="40" t="s">
        <v>8</v>
      </c>
      <c r="H30" s="19">
        <v>1095</v>
      </c>
      <c r="I30" s="42">
        <v>236.62</v>
      </c>
      <c r="J30" s="33">
        <f t="shared" ref="J30" si="10">+H30*I30</f>
        <v>259098.9</v>
      </c>
    </row>
    <row r="31" spans="6:14" s="4" customFormat="1" x14ac:dyDescent="0.2">
      <c r="F31" s="29" t="s">
        <v>38</v>
      </c>
      <c r="G31" s="40" t="s">
        <v>9</v>
      </c>
      <c r="H31" s="19">
        <v>71120</v>
      </c>
      <c r="I31" s="42">
        <v>3.97</v>
      </c>
      <c r="J31" s="33">
        <f t="shared" ref="J31:J36" si="11">+H31*I31</f>
        <v>282346.40000000002</v>
      </c>
      <c r="K31" s="12"/>
      <c r="L31" s="12"/>
      <c r="M31" s="12"/>
      <c r="N31" s="12"/>
    </row>
    <row r="32" spans="6:14" s="4" customFormat="1" x14ac:dyDescent="0.2">
      <c r="F32" s="29" t="s">
        <v>45</v>
      </c>
      <c r="G32" s="40" t="s">
        <v>9</v>
      </c>
      <c r="H32" s="19">
        <v>303</v>
      </c>
      <c r="I32" s="42">
        <v>140.38999999999999</v>
      </c>
      <c r="J32" s="33">
        <f t="shared" si="11"/>
        <v>42538.17</v>
      </c>
      <c r="K32" s="12"/>
      <c r="L32" s="12"/>
      <c r="M32" s="12"/>
      <c r="N32" s="12"/>
    </row>
    <row r="33" spans="1:249" s="4" customFormat="1" x14ac:dyDescent="0.2">
      <c r="F33" s="29" t="s">
        <v>46</v>
      </c>
      <c r="G33" s="40" t="s">
        <v>10</v>
      </c>
      <c r="H33" s="19">
        <v>746</v>
      </c>
      <c r="I33" s="42">
        <v>13.07</v>
      </c>
      <c r="J33" s="33">
        <f t="shared" si="11"/>
        <v>9750.2199999999993</v>
      </c>
      <c r="K33" s="12"/>
      <c r="L33" s="12"/>
      <c r="M33" s="12"/>
      <c r="N33" s="12"/>
    </row>
    <row r="34" spans="1:249" s="4" customFormat="1" x14ac:dyDescent="0.2">
      <c r="F34" s="29" t="s">
        <v>47</v>
      </c>
      <c r="G34" s="40" t="s">
        <v>11</v>
      </c>
      <c r="H34" s="19">
        <v>2</v>
      </c>
      <c r="I34" s="42">
        <v>386</v>
      </c>
      <c r="J34" s="33">
        <f t="shared" si="11"/>
        <v>772</v>
      </c>
      <c r="K34" s="12"/>
      <c r="L34" s="12"/>
      <c r="M34" s="12"/>
      <c r="N34" s="12"/>
    </row>
    <row r="35" spans="1:249" s="4" customFormat="1" x14ac:dyDescent="0.2">
      <c r="F35" s="29" t="s">
        <v>48</v>
      </c>
      <c r="G35" s="40" t="s">
        <v>50</v>
      </c>
      <c r="H35" s="19">
        <v>10</v>
      </c>
      <c r="I35" s="42">
        <v>55.14</v>
      </c>
      <c r="J35" s="33">
        <f t="shared" si="11"/>
        <v>551.4</v>
      </c>
      <c r="K35" s="12"/>
      <c r="L35" s="12"/>
      <c r="M35" s="12"/>
      <c r="N35" s="12"/>
    </row>
    <row r="36" spans="1:249" s="4" customFormat="1" x14ac:dyDescent="0.2">
      <c r="F36" s="29" t="s">
        <v>49</v>
      </c>
      <c r="G36" s="40" t="s">
        <v>10</v>
      </c>
      <c r="H36" s="19">
        <v>980</v>
      </c>
      <c r="I36" s="42">
        <v>3.58</v>
      </c>
      <c r="J36" s="33">
        <f t="shared" si="11"/>
        <v>3508.4</v>
      </c>
      <c r="K36" s="12"/>
      <c r="L36" s="12"/>
      <c r="M36" s="12"/>
      <c r="N36" s="12"/>
    </row>
    <row r="37" spans="1:249" s="4" customFormat="1" ht="12.75" x14ac:dyDescent="0.2">
      <c r="A37" s="3"/>
      <c r="B37" s="3"/>
      <c r="C37" s="3"/>
      <c r="D37" s="3"/>
      <c r="E37" s="3"/>
      <c r="F37" s="27" t="s">
        <v>31</v>
      </c>
      <c r="G37" s="43"/>
      <c r="H37" s="63"/>
      <c r="I37" s="17"/>
      <c r="J37" s="64">
        <f t="shared" ref="J37" si="12">SUM(J28:J36)</f>
        <v>1058781.74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</row>
    <row r="38" spans="1:249" s="4" customFormat="1" ht="12.75" x14ac:dyDescent="0.2">
      <c r="A38" s="3"/>
      <c r="B38" s="3"/>
      <c r="C38" s="3"/>
      <c r="D38" s="3"/>
      <c r="E38" s="3"/>
      <c r="F38" s="27"/>
      <c r="G38" s="43"/>
      <c r="H38" s="63"/>
      <c r="I38" s="17"/>
      <c r="J38" s="6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</row>
    <row r="39" spans="1:249" ht="12.75" x14ac:dyDescent="0.2">
      <c r="F39" s="27" t="s">
        <v>39</v>
      </c>
      <c r="G39" s="43"/>
      <c r="H39" s="9" t="s">
        <v>6</v>
      </c>
      <c r="I39" s="16" t="s">
        <v>7</v>
      </c>
      <c r="J39" s="28"/>
    </row>
    <row r="40" spans="1:249" s="4" customFormat="1" x14ac:dyDescent="0.2">
      <c r="F40" s="29" t="s">
        <v>40</v>
      </c>
      <c r="G40" s="40" t="s">
        <v>8</v>
      </c>
      <c r="H40" s="19">
        <v>401.38</v>
      </c>
      <c r="I40" s="42">
        <v>771.9</v>
      </c>
      <c r="J40" s="34">
        <f t="shared" ref="J40:J43" si="13">+H40*I40</f>
        <v>309825.22200000001</v>
      </c>
    </row>
    <row r="41" spans="1:249" s="4" customFormat="1" x14ac:dyDescent="0.2">
      <c r="F41" s="29" t="s">
        <v>41</v>
      </c>
      <c r="G41" s="40" t="s">
        <v>10</v>
      </c>
      <c r="H41" s="19">
        <v>243</v>
      </c>
      <c r="I41" s="42">
        <v>31.86</v>
      </c>
      <c r="J41" s="34">
        <f t="shared" si="13"/>
        <v>7741.98</v>
      </c>
    </row>
    <row r="42" spans="1:249" s="4" customFormat="1" x14ac:dyDescent="0.2">
      <c r="F42" s="29" t="s">
        <v>42</v>
      </c>
      <c r="G42" s="40" t="s">
        <v>10</v>
      </c>
      <c r="H42" s="19">
        <v>31</v>
      </c>
      <c r="I42" s="42">
        <v>220.54</v>
      </c>
      <c r="J42" s="34">
        <f t="shared" si="13"/>
        <v>6836.74</v>
      </c>
    </row>
    <row r="43" spans="1:249" s="4" customFormat="1" x14ac:dyDescent="0.2">
      <c r="F43" s="29" t="s">
        <v>43</v>
      </c>
      <c r="G43" s="40" t="s">
        <v>44</v>
      </c>
      <c r="H43" s="19">
        <v>33200.92</v>
      </c>
      <c r="I43" s="42">
        <v>1.65</v>
      </c>
      <c r="J43" s="34">
        <f t="shared" si="13"/>
        <v>54781.517999999996</v>
      </c>
    </row>
    <row r="44" spans="1:249" ht="12.75" x14ac:dyDescent="0.2">
      <c r="F44" s="27" t="s">
        <v>39</v>
      </c>
      <c r="G44" s="43"/>
      <c r="H44" s="10"/>
      <c r="I44" s="17"/>
      <c r="J44" s="44">
        <f t="shared" ref="J44" si="14">SUM(J40:J43)</f>
        <v>379185.45999999996</v>
      </c>
    </row>
    <row r="45" spans="1:249" ht="12.75" x14ac:dyDescent="0.2">
      <c r="F45" s="27"/>
      <c r="G45" s="13"/>
      <c r="H45" s="10"/>
      <c r="I45" s="17"/>
      <c r="J45" s="31"/>
    </row>
    <row r="46" spans="1:249" ht="12.75" x14ac:dyDescent="0.2">
      <c r="F46" s="27" t="s">
        <v>27</v>
      </c>
      <c r="G46" s="13"/>
      <c r="H46" s="9" t="s">
        <v>6</v>
      </c>
      <c r="I46" s="16" t="s">
        <v>7</v>
      </c>
      <c r="J46" s="28"/>
    </row>
    <row r="47" spans="1:249" x14ac:dyDescent="0.2">
      <c r="F47" s="29" t="s">
        <v>37</v>
      </c>
      <c r="G47" s="15" t="s">
        <v>10</v>
      </c>
      <c r="H47" s="19">
        <v>140</v>
      </c>
      <c r="I47" s="42">
        <v>211.05</v>
      </c>
      <c r="J47" s="33">
        <f t="shared" ref="J47:J53" si="15">+H47*I47</f>
        <v>29547</v>
      </c>
    </row>
    <row r="48" spans="1:249" x14ac:dyDescent="0.2">
      <c r="F48" s="29" t="s">
        <v>88</v>
      </c>
      <c r="G48" s="15" t="s">
        <v>10</v>
      </c>
      <c r="H48" s="19">
        <v>10</v>
      </c>
      <c r="I48" s="42">
        <v>20</v>
      </c>
      <c r="J48" s="33">
        <f t="shared" si="15"/>
        <v>200</v>
      </c>
    </row>
    <row r="49" spans="1:249" x14ac:dyDescent="0.2">
      <c r="F49" s="29" t="s">
        <v>86</v>
      </c>
      <c r="G49" s="15" t="s">
        <v>10</v>
      </c>
      <c r="H49" s="19">
        <v>540</v>
      </c>
      <c r="I49" s="42">
        <v>25.36</v>
      </c>
      <c r="J49" s="33">
        <f t="shared" si="15"/>
        <v>13694.4</v>
      </c>
    </row>
    <row r="50" spans="1:249" x14ac:dyDescent="0.2">
      <c r="F50" s="29" t="s">
        <v>87</v>
      </c>
      <c r="G50" s="15" t="s">
        <v>10</v>
      </c>
      <c r="H50" s="19">
        <v>820</v>
      </c>
      <c r="I50" s="42">
        <v>31.98</v>
      </c>
      <c r="J50" s="33">
        <f t="shared" si="15"/>
        <v>26223.599999999999</v>
      </c>
    </row>
    <row r="51" spans="1:249" x14ac:dyDescent="0.2">
      <c r="F51" s="29" t="s">
        <v>32</v>
      </c>
      <c r="G51" s="15" t="s">
        <v>11</v>
      </c>
      <c r="H51" s="19">
        <v>2</v>
      </c>
      <c r="I51" s="42">
        <v>2536</v>
      </c>
      <c r="J51" s="34">
        <f t="shared" ref="J51" si="16">+H51*I51</f>
        <v>5072</v>
      </c>
    </row>
    <row r="52" spans="1:249" x14ac:dyDescent="0.2">
      <c r="F52" s="29" t="s">
        <v>89</v>
      </c>
      <c r="G52" s="15" t="s">
        <v>11</v>
      </c>
      <c r="H52" s="19">
        <v>5</v>
      </c>
      <c r="I52" s="42">
        <v>6175</v>
      </c>
      <c r="J52" s="33">
        <f t="shared" si="15"/>
        <v>30875</v>
      </c>
    </row>
    <row r="53" spans="1:249" x14ac:dyDescent="0.2">
      <c r="F53" s="29" t="s">
        <v>90</v>
      </c>
      <c r="G53" s="15" t="s">
        <v>11</v>
      </c>
      <c r="H53" s="19">
        <v>1</v>
      </c>
      <c r="I53" s="42">
        <v>6947</v>
      </c>
      <c r="J53" s="33">
        <f t="shared" si="15"/>
        <v>6947</v>
      </c>
    </row>
    <row r="54" spans="1:249" ht="12.75" x14ac:dyDescent="0.2">
      <c r="F54" s="27" t="s">
        <v>27</v>
      </c>
      <c r="G54" s="13"/>
      <c r="H54" s="10"/>
      <c r="I54" s="17"/>
      <c r="J54" s="44">
        <f t="shared" ref="J54" si="17">SUM(J47:J53)</f>
        <v>112559</v>
      </c>
    </row>
    <row r="55" spans="1:249" ht="12.75" x14ac:dyDescent="0.2">
      <c r="F55" s="27"/>
      <c r="G55" s="13"/>
      <c r="H55" s="10"/>
      <c r="I55" s="17"/>
      <c r="J55" s="44"/>
    </row>
    <row r="56" spans="1:249" ht="12.75" x14ac:dyDescent="0.2">
      <c r="F56" s="27" t="s">
        <v>51</v>
      </c>
      <c r="G56" s="13"/>
      <c r="H56" s="9" t="s">
        <v>6</v>
      </c>
      <c r="I56" s="16" t="s">
        <v>7</v>
      </c>
      <c r="J56" s="28"/>
    </row>
    <row r="57" spans="1:249" x14ac:dyDescent="0.2">
      <c r="F57" s="29" t="s">
        <v>52</v>
      </c>
      <c r="G57" s="15" t="s">
        <v>10</v>
      </c>
      <c r="H57" s="11">
        <v>870</v>
      </c>
      <c r="I57" s="41">
        <v>25.36</v>
      </c>
      <c r="J57" s="70">
        <f t="shared" ref="J57:J64" si="18">+H57*I57</f>
        <v>22063.200000000001</v>
      </c>
    </row>
    <row r="58" spans="1:249" x14ac:dyDescent="0.2">
      <c r="F58" s="29" t="s">
        <v>53</v>
      </c>
      <c r="G58" s="40" t="s">
        <v>10</v>
      </c>
      <c r="H58" s="19">
        <v>1595</v>
      </c>
      <c r="I58" s="42">
        <v>22.05</v>
      </c>
      <c r="J58" s="33">
        <f t="shared" si="18"/>
        <v>35169.75</v>
      </c>
    </row>
    <row r="59" spans="1:249" x14ac:dyDescent="0.2">
      <c r="A59" s="4"/>
      <c r="B59" s="4"/>
      <c r="C59" s="4"/>
      <c r="D59" s="4"/>
      <c r="E59" s="4"/>
      <c r="F59" s="29" t="s">
        <v>54</v>
      </c>
      <c r="G59" s="40" t="s">
        <v>10</v>
      </c>
      <c r="H59" s="19">
        <v>140</v>
      </c>
      <c r="I59" s="42">
        <v>19.850000000000001</v>
      </c>
      <c r="J59" s="33">
        <f t="shared" si="18"/>
        <v>2779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</row>
    <row r="60" spans="1:249" x14ac:dyDescent="0.2">
      <c r="A60" s="4"/>
      <c r="B60" s="4"/>
      <c r="C60" s="4"/>
      <c r="D60" s="4"/>
      <c r="E60" s="4"/>
      <c r="F60" s="29" t="s">
        <v>73</v>
      </c>
      <c r="G60" s="40" t="s">
        <v>11</v>
      </c>
      <c r="H60" s="19">
        <v>1</v>
      </c>
      <c r="I60" s="42">
        <v>2172</v>
      </c>
      <c r="J60" s="33">
        <f t="shared" si="18"/>
        <v>2172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</row>
    <row r="61" spans="1:249" x14ac:dyDescent="0.2">
      <c r="F61" s="29" t="s">
        <v>55</v>
      </c>
      <c r="G61" s="40" t="s">
        <v>11</v>
      </c>
      <c r="H61" s="19">
        <v>4</v>
      </c>
      <c r="I61" s="42">
        <v>1908</v>
      </c>
      <c r="J61" s="70">
        <f t="shared" si="18"/>
        <v>7632</v>
      </c>
    </row>
    <row r="62" spans="1:249" x14ac:dyDescent="0.2">
      <c r="F62" s="29" t="s">
        <v>72</v>
      </c>
      <c r="G62" s="15" t="s">
        <v>11</v>
      </c>
      <c r="H62" s="11">
        <v>1</v>
      </c>
      <c r="I62" s="41">
        <v>43116</v>
      </c>
      <c r="J62" s="70">
        <f t="shared" si="18"/>
        <v>43116</v>
      </c>
    </row>
    <row r="63" spans="1:249" x14ac:dyDescent="0.2">
      <c r="F63" s="29" t="s">
        <v>56</v>
      </c>
      <c r="G63" s="15" t="s">
        <v>11</v>
      </c>
      <c r="H63" s="19">
        <v>4</v>
      </c>
      <c r="I63" s="42">
        <v>3617</v>
      </c>
      <c r="J63" s="70">
        <f t="shared" si="18"/>
        <v>14468</v>
      </c>
    </row>
    <row r="64" spans="1:249" x14ac:dyDescent="0.2">
      <c r="A64" s="4"/>
      <c r="B64" s="4"/>
      <c r="C64" s="4"/>
      <c r="D64" s="4"/>
      <c r="E64" s="4"/>
      <c r="F64" s="29" t="s">
        <v>57</v>
      </c>
      <c r="G64" s="40" t="s">
        <v>14</v>
      </c>
      <c r="H64" s="19">
        <v>1</v>
      </c>
      <c r="I64" s="42">
        <v>3749</v>
      </c>
      <c r="J64" s="33">
        <f t="shared" si="18"/>
        <v>3749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</row>
    <row r="65" spans="6:10" ht="12.75" x14ac:dyDescent="0.2">
      <c r="F65" s="27" t="s">
        <v>58</v>
      </c>
      <c r="G65" s="13"/>
      <c r="H65" s="10"/>
      <c r="I65" s="17"/>
      <c r="J65" s="44">
        <f t="shared" ref="J65" si="19">SUM(J57:J64)</f>
        <v>131148.95000000001</v>
      </c>
    </row>
    <row r="66" spans="6:10" ht="12.75" x14ac:dyDescent="0.2">
      <c r="F66" s="27"/>
      <c r="G66" s="13"/>
      <c r="H66" s="10"/>
      <c r="I66" s="17"/>
      <c r="J66" s="31"/>
    </row>
    <row r="67" spans="6:10" ht="12.75" x14ac:dyDescent="0.2">
      <c r="F67" s="27" t="s">
        <v>59</v>
      </c>
      <c r="G67" s="13"/>
      <c r="H67" s="9" t="s">
        <v>6</v>
      </c>
      <c r="I67" s="16" t="s">
        <v>7</v>
      </c>
      <c r="J67" s="28"/>
    </row>
    <row r="68" spans="6:10" x14ac:dyDescent="0.2">
      <c r="F68" s="55" t="s">
        <v>91</v>
      </c>
      <c r="G68" s="16" t="s">
        <v>10</v>
      </c>
      <c r="H68" s="9">
        <v>10</v>
      </c>
      <c r="I68" s="41">
        <v>45.21</v>
      </c>
      <c r="J68" s="30">
        <f t="shared" ref="J68:J72" si="20">+H68*I68</f>
        <v>452.1</v>
      </c>
    </row>
    <row r="69" spans="6:10" x14ac:dyDescent="0.2">
      <c r="F69" s="29" t="s">
        <v>74</v>
      </c>
      <c r="G69" s="40" t="s">
        <v>10</v>
      </c>
      <c r="H69" s="11">
        <v>1058</v>
      </c>
      <c r="I69" s="41">
        <v>57.34</v>
      </c>
      <c r="J69" s="30">
        <f t="shared" si="20"/>
        <v>60665.72</v>
      </c>
    </row>
    <row r="70" spans="6:10" x14ac:dyDescent="0.2">
      <c r="F70" s="29" t="s">
        <v>75</v>
      </c>
      <c r="G70" s="40" t="s">
        <v>11</v>
      </c>
      <c r="H70" s="11">
        <v>3</v>
      </c>
      <c r="I70" s="41">
        <v>2073</v>
      </c>
      <c r="J70" s="30">
        <f t="shared" si="20"/>
        <v>6219</v>
      </c>
    </row>
    <row r="71" spans="6:10" x14ac:dyDescent="0.2">
      <c r="F71" s="29" t="s">
        <v>76</v>
      </c>
      <c r="G71" s="40" t="s">
        <v>11</v>
      </c>
      <c r="H71" s="11">
        <v>2</v>
      </c>
      <c r="I71" s="41">
        <v>7057</v>
      </c>
      <c r="J71" s="30">
        <f t="shared" si="20"/>
        <v>14114</v>
      </c>
    </row>
    <row r="72" spans="6:10" x14ac:dyDescent="0.2">
      <c r="F72" s="29" t="s">
        <v>77</v>
      </c>
      <c r="G72" s="40" t="s">
        <v>14</v>
      </c>
      <c r="H72" s="11">
        <v>1</v>
      </c>
      <c r="I72" s="41">
        <v>12350</v>
      </c>
      <c r="J72" s="30">
        <f t="shared" si="20"/>
        <v>12350</v>
      </c>
    </row>
    <row r="73" spans="6:10" ht="12.75" x14ac:dyDescent="0.2">
      <c r="F73" s="27" t="s">
        <v>59</v>
      </c>
      <c r="G73" s="13"/>
      <c r="H73" s="10"/>
      <c r="I73" s="17"/>
      <c r="J73" s="44">
        <f t="shared" ref="J73" si="21">SUM(J68:J72)</f>
        <v>93800.82</v>
      </c>
    </row>
    <row r="74" spans="6:10" ht="12.75" x14ac:dyDescent="0.2">
      <c r="F74" s="27"/>
      <c r="G74" s="13"/>
      <c r="H74" s="10"/>
      <c r="I74" s="17"/>
      <c r="J74" s="31"/>
    </row>
    <row r="75" spans="6:10" ht="12.75" x14ac:dyDescent="0.2">
      <c r="F75" s="27" t="s">
        <v>60</v>
      </c>
      <c r="G75" s="43"/>
      <c r="H75" s="18" t="s">
        <v>6</v>
      </c>
      <c r="I75" s="16" t="s">
        <v>7</v>
      </c>
      <c r="J75" s="32"/>
    </row>
    <row r="76" spans="6:10" x14ac:dyDescent="0.2">
      <c r="F76" s="71" t="s">
        <v>61</v>
      </c>
      <c r="G76" s="72" t="s">
        <v>14</v>
      </c>
      <c r="H76" s="19">
        <v>1</v>
      </c>
      <c r="I76" s="42">
        <v>53886</v>
      </c>
      <c r="J76" s="33">
        <f t="shared" ref="J76" si="22">H76*I76</f>
        <v>53886</v>
      </c>
    </row>
    <row r="77" spans="6:10" x14ac:dyDescent="0.2">
      <c r="F77" s="29" t="s">
        <v>62</v>
      </c>
      <c r="G77" s="40" t="s">
        <v>14</v>
      </c>
      <c r="H77" s="19">
        <v>1</v>
      </c>
      <c r="I77" s="42">
        <v>121829</v>
      </c>
      <c r="J77" s="33">
        <f t="shared" ref="J77" si="23">+H77*I77</f>
        <v>121829</v>
      </c>
    </row>
    <row r="78" spans="6:10" x14ac:dyDescent="0.2">
      <c r="F78" s="29" t="s">
        <v>63</v>
      </c>
      <c r="G78" s="40" t="s">
        <v>9</v>
      </c>
      <c r="H78" s="19">
        <v>110</v>
      </c>
      <c r="I78" s="42">
        <v>120.26</v>
      </c>
      <c r="J78" s="33">
        <f t="shared" ref="J78" si="24">+H78*I78</f>
        <v>13228.6</v>
      </c>
    </row>
    <row r="79" spans="6:10" x14ac:dyDescent="0.2">
      <c r="F79" s="71" t="s">
        <v>64</v>
      </c>
      <c r="G79" s="72" t="s">
        <v>14</v>
      </c>
      <c r="H79" s="19">
        <v>1</v>
      </c>
      <c r="I79" s="42">
        <v>24115</v>
      </c>
      <c r="J79" s="33">
        <f t="shared" ref="J79:J80" si="25">H79*I79</f>
        <v>24115</v>
      </c>
    </row>
    <row r="80" spans="6:10" x14ac:dyDescent="0.2">
      <c r="F80" s="73" t="s">
        <v>65</v>
      </c>
      <c r="G80" s="74" t="s">
        <v>14</v>
      </c>
      <c r="H80" s="18">
        <v>1</v>
      </c>
      <c r="I80" s="42">
        <v>8724</v>
      </c>
      <c r="J80" s="33">
        <f t="shared" si="25"/>
        <v>8724</v>
      </c>
    </row>
    <row r="81" spans="1:249" ht="12.75" x14ac:dyDescent="0.2">
      <c r="F81" s="27" t="s">
        <v>66</v>
      </c>
      <c r="G81" s="43"/>
      <c r="H81" s="63"/>
      <c r="I81" s="17"/>
      <c r="J81" s="64">
        <f t="shared" ref="J81" si="26">SUM(J76:J80)</f>
        <v>221782.6</v>
      </c>
    </row>
    <row r="82" spans="1:249" ht="12.75" x14ac:dyDescent="0.2">
      <c r="F82" s="75"/>
      <c r="G82" s="76"/>
      <c r="H82" s="77"/>
      <c r="I82" s="78"/>
      <c r="J82" s="79"/>
    </row>
    <row r="83" spans="1:249" ht="25.5" x14ac:dyDescent="0.2">
      <c r="F83" s="27" t="s">
        <v>67</v>
      </c>
      <c r="G83" s="43"/>
      <c r="H83" s="18" t="s">
        <v>6</v>
      </c>
      <c r="I83" s="16" t="s">
        <v>7</v>
      </c>
      <c r="J83" s="32"/>
    </row>
    <row r="84" spans="1:249" x14ac:dyDescent="0.2">
      <c r="F84" s="29" t="s">
        <v>68</v>
      </c>
      <c r="G84" s="40" t="s">
        <v>10</v>
      </c>
      <c r="H84" s="19">
        <v>1422</v>
      </c>
      <c r="I84" s="42">
        <v>34.9</v>
      </c>
      <c r="J84" s="33">
        <f t="shared" ref="J84" si="27">+H84*I84</f>
        <v>49627.799999999996</v>
      </c>
    </row>
    <row r="85" spans="1:249" x14ac:dyDescent="0.2">
      <c r="F85" s="29" t="s">
        <v>69</v>
      </c>
      <c r="G85" s="15" t="s">
        <v>10</v>
      </c>
      <c r="H85" s="11">
        <v>4614</v>
      </c>
      <c r="I85" s="41">
        <v>30.06</v>
      </c>
      <c r="J85" s="30">
        <f t="shared" ref="J85:J86" si="28">+H85*I85</f>
        <v>138696.84</v>
      </c>
    </row>
    <row r="86" spans="1:249" x14ac:dyDescent="0.2">
      <c r="F86" s="29" t="s">
        <v>78</v>
      </c>
      <c r="G86" s="15" t="s">
        <v>11</v>
      </c>
      <c r="H86" s="11">
        <v>2</v>
      </c>
      <c r="I86" s="41">
        <v>2204</v>
      </c>
      <c r="J86" s="30">
        <f t="shared" si="28"/>
        <v>4408</v>
      </c>
    </row>
    <row r="87" spans="1:249" x14ac:dyDescent="0.2">
      <c r="A87" s="4"/>
      <c r="B87" s="4"/>
      <c r="C87" s="4"/>
      <c r="D87" s="4"/>
      <c r="E87" s="4"/>
      <c r="F87" s="29" t="s">
        <v>70</v>
      </c>
      <c r="G87" s="40" t="s">
        <v>14</v>
      </c>
      <c r="H87" s="19">
        <v>1</v>
      </c>
      <c r="I87" s="42">
        <v>15330</v>
      </c>
      <c r="J87" s="33">
        <f t="shared" ref="J87:J91" si="29">+H87*I87</f>
        <v>15330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</row>
    <row r="88" spans="1:249" x14ac:dyDescent="0.2">
      <c r="A88" s="4"/>
      <c r="B88" s="4"/>
      <c r="C88" s="4"/>
      <c r="D88" s="4"/>
      <c r="E88" s="4"/>
      <c r="F88" s="29" t="s">
        <v>71</v>
      </c>
      <c r="G88" s="40" t="s">
        <v>11</v>
      </c>
      <c r="H88" s="19">
        <v>30</v>
      </c>
      <c r="I88" s="42">
        <v>966</v>
      </c>
      <c r="J88" s="33">
        <f t="shared" si="29"/>
        <v>28980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</row>
    <row r="89" spans="1:249" x14ac:dyDescent="0.2">
      <c r="A89" s="4"/>
      <c r="B89" s="4"/>
      <c r="C89" s="4"/>
      <c r="D89" s="4"/>
      <c r="E89" s="4"/>
      <c r="F89" s="29" t="s">
        <v>92</v>
      </c>
      <c r="G89" s="40" t="s">
        <v>9</v>
      </c>
      <c r="H89" s="19">
        <v>17.2</v>
      </c>
      <c r="I89" s="42">
        <v>302</v>
      </c>
      <c r="J89" s="33">
        <f t="shared" si="29"/>
        <v>5194.3999999999996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</row>
    <row r="90" spans="1:249" x14ac:dyDescent="0.2">
      <c r="A90" s="4"/>
      <c r="B90" s="4"/>
      <c r="C90" s="4"/>
      <c r="D90" s="4"/>
      <c r="E90" s="4"/>
      <c r="F90" s="29" t="s">
        <v>93</v>
      </c>
      <c r="G90" s="40" t="s">
        <v>11</v>
      </c>
      <c r="H90" s="19">
        <v>9</v>
      </c>
      <c r="I90" s="42">
        <v>1712</v>
      </c>
      <c r="J90" s="33">
        <f t="shared" si="29"/>
        <v>15408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</row>
    <row r="91" spans="1:249" x14ac:dyDescent="0.2">
      <c r="A91" s="4"/>
      <c r="B91" s="4"/>
      <c r="C91" s="4"/>
      <c r="D91" s="4"/>
      <c r="E91" s="4"/>
      <c r="F91" s="29" t="s">
        <v>94</v>
      </c>
      <c r="G91" s="40" t="s">
        <v>14</v>
      </c>
      <c r="H91" s="19">
        <v>1</v>
      </c>
      <c r="I91" s="42">
        <v>2353</v>
      </c>
      <c r="J91" s="33">
        <f t="shared" si="29"/>
        <v>2353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</row>
    <row r="92" spans="1:249" ht="25.5" x14ac:dyDescent="0.2">
      <c r="F92" s="27" t="s">
        <v>67</v>
      </c>
      <c r="G92" s="43"/>
      <c r="H92" s="63"/>
      <c r="I92" s="17"/>
      <c r="J92" s="64">
        <f>SUM(J84:J91)</f>
        <v>259998.03999999998</v>
      </c>
    </row>
    <row r="93" spans="1:249" ht="13.5" thickBot="1" x14ac:dyDescent="0.25">
      <c r="F93" s="65"/>
      <c r="G93" s="66"/>
      <c r="H93" s="67"/>
      <c r="I93" s="8"/>
      <c r="J93" s="68"/>
    </row>
    <row r="94" spans="1:249" s="45" customFormat="1" ht="25.5" customHeight="1" thickTop="1" thickBot="1" x14ac:dyDescent="0.25">
      <c r="F94" s="103" t="s">
        <v>23</v>
      </c>
      <c r="G94" s="104"/>
      <c r="H94" s="104"/>
      <c r="I94" s="105"/>
      <c r="J94" s="46">
        <f t="shared" ref="J94" si="30">SUM(J10,J19,J25,J37,J44,J54,J65,J73,J81,J92)</f>
        <v>3515284.5915000001</v>
      </c>
    </row>
    <row r="95" spans="1:249" s="45" customFormat="1" ht="12" customHeight="1" thickTop="1" x14ac:dyDescent="0.2">
      <c r="F95" s="47"/>
      <c r="G95" s="48"/>
      <c r="H95" s="48"/>
      <c r="I95" s="48"/>
      <c r="J95" s="49"/>
    </row>
    <row r="96" spans="1:249" ht="12.75" x14ac:dyDescent="0.2">
      <c r="F96" s="35" t="s">
        <v>24</v>
      </c>
      <c r="G96" s="36"/>
      <c r="H96" s="37"/>
      <c r="I96" s="38"/>
      <c r="J96" s="39"/>
    </row>
    <row r="97" spans="6:10" ht="12.75" x14ac:dyDescent="0.2">
      <c r="F97" s="27"/>
      <c r="G97" s="13"/>
      <c r="H97" s="9" t="s">
        <v>6</v>
      </c>
      <c r="I97" s="16" t="s">
        <v>7</v>
      </c>
      <c r="J97" s="28"/>
    </row>
    <row r="98" spans="6:10" ht="12.75" x14ac:dyDescent="0.2">
      <c r="F98" s="27" t="s">
        <v>81</v>
      </c>
      <c r="G98" s="15" t="s">
        <v>14</v>
      </c>
      <c r="H98" s="11">
        <v>1</v>
      </c>
      <c r="I98" s="42">
        <v>1605194</v>
      </c>
      <c r="J98" s="64">
        <f t="shared" ref="J98" si="31">+H98*I98</f>
        <v>1605194</v>
      </c>
    </row>
    <row r="99" spans="6:10" ht="12.75" x14ac:dyDescent="0.2">
      <c r="F99" s="27"/>
      <c r="G99" s="13"/>
      <c r="H99" s="9"/>
      <c r="I99" s="16"/>
      <c r="J99" s="28"/>
    </row>
    <row r="100" spans="6:10" ht="25.5" x14ac:dyDescent="0.2">
      <c r="F100" s="27" t="s">
        <v>83</v>
      </c>
      <c r="G100" s="15" t="s">
        <v>14</v>
      </c>
      <c r="H100" s="11">
        <v>1</v>
      </c>
      <c r="I100" s="42">
        <v>1071566</v>
      </c>
      <c r="J100" s="64">
        <f t="shared" ref="J100" si="32">+H100*I100</f>
        <v>1071566</v>
      </c>
    </row>
    <row r="101" spans="6:10" ht="12.75" x14ac:dyDescent="0.2">
      <c r="F101" s="27"/>
      <c r="G101" s="13"/>
      <c r="H101" s="9"/>
      <c r="I101" s="16"/>
      <c r="J101" s="28"/>
    </row>
    <row r="102" spans="6:10" ht="12.75" x14ac:dyDescent="0.2">
      <c r="F102" s="27" t="s">
        <v>80</v>
      </c>
      <c r="G102" s="15" t="s">
        <v>14</v>
      </c>
      <c r="H102" s="11">
        <v>1</v>
      </c>
      <c r="I102" s="42">
        <v>614439</v>
      </c>
      <c r="J102" s="64">
        <f t="shared" ref="J102" si="33">+H102*I102</f>
        <v>614439</v>
      </c>
    </row>
    <row r="103" spans="6:10" ht="12.75" x14ac:dyDescent="0.2">
      <c r="F103" s="27"/>
      <c r="G103" s="13"/>
      <c r="H103" s="9"/>
      <c r="I103" s="16"/>
      <c r="J103" s="28"/>
    </row>
    <row r="104" spans="6:10" ht="12.75" x14ac:dyDescent="0.2">
      <c r="F104" s="27" t="s">
        <v>82</v>
      </c>
      <c r="G104" s="15" t="s">
        <v>14</v>
      </c>
      <c r="H104" s="11">
        <v>1</v>
      </c>
      <c r="I104" s="42">
        <v>336539</v>
      </c>
      <c r="J104" s="64">
        <f t="shared" ref="J104" si="34">+H104*I104</f>
        <v>336539</v>
      </c>
    </row>
    <row r="105" spans="6:10" ht="12.75" x14ac:dyDescent="0.2">
      <c r="F105" s="27"/>
      <c r="G105" s="13"/>
      <c r="H105" s="9"/>
      <c r="I105" s="16"/>
      <c r="J105" s="28"/>
    </row>
    <row r="106" spans="6:10" ht="12.75" x14ac:dyDescent="0.2">
      <c r="F106" s="27" t="s">
        <v>84</v>
      </c>
      <c r="G106" s="15" t="s">
        <v>14</v>
      </c>
      <c r="H106" s="11">
        <v>1</v>
      </c>
      <c r="I106" s="42">
        <v>508398</v>
      </c>
      <c r="J106" s="64">
        <f t="shared" ref="J106" si="35">+H106*I106</f>
        <v>508398</v>
      </c>
    </row>
    <row r="107" spans="6:10" ht="12.75" x14ac:dyDescent="0.2">
      <c r="F107" s="80"/>
      <c r="G107" s="17"/>
      <c r="H107" s="9"/>
      <c r="I107" s="16"/>
      <c r="J107" s="28"/>
    </row>
    <row r="108" spans="6:10" ht="12.75" x14ac:dyDescent="0.2">
      <c r="F108" s="27" t="s">
        <v>85</v>
      </c>
      <c r="G108" s="15" t="s">
        <v>14</v>
      </c>
      <c r="H108" s="11">
        <v>1</v>
      </c>
      <c r="I108" s="42">
        <v>138801</v>
      </c>
      <c r="J108" s="64">
        <f t="shared" ref="J108" si="36">+H108*I108</f>
        <v>138801</v>
      </c>
    </row>
    <row r="109" spans="6:10" ht="12.75" x14ac:dyDescent="0.2">
      <c r="F109" s="80"/>
      <c r="G109" s="17"/>
      <c r="H109" s="9"/>
      <c r="I109" s="16"/>
      <c r="J109" s="28"/>
    </row>
    <row r="110" spans="6:10" ht="12.75" x14ac:dyDescent="0.2">
      <c r="F110" s="27" t="s">
        <v>79</v>
      </c>
      <c r="G110" s="15" t="s">
        <v>14</v>
      </c>
      <c r="H110" s="11">
        <v>1</v>
      </c>
      <c r="I110" s="42">
        <v>842212</v>
      </c>
      <c r="J110" s="64">
        <f t="shared" ref="J110" si="37">+H110*I110</f>
        <v>842212</v>
      </c>
    </row>
    <row r="111" spans="6:10" ht="12.75" x14ac:dyDescent="0.2">
      <c r="F111" s="27"/>
      <c r="G111" s="15"/>
      <c r="H111" s="11"/>
      <c r="I111" s="69"/>
      <c r="J111" s="64"/>
    </row>
    <row r="112" spans="6:10" ht="13.5" thickBot="1" x14ac:dyDescent="0.25">
      <c r="F112" s="65"/>
      <c r="G112" s="66"/>
      <c r="H112" s="67"/>
      <c r="I112" s="8"/>
      <c r="J112" s="68"/>
    </row>
    <row r="113" spans="6:10" s="45" customFormat="1" ht="24.75" customHeight="1" thickTop="1" thickBot="1" x14ac:dyDescent="0.25">
      <c r="F113" s="103" t="s">
        <v>25</v>
      </c>
      <c r="G113" s="104"/>
      <c r="H113" s="104"/>
      <c r="I113" s="105"/>
      <c r="J113" s="46">
        <f t="shared" ref="J113" si="38">SUM(J97:J112)</f>
        <v>5117149</v>
      </c>
    </row>
    <row r="114" spans="6:10" ht="13.5" thickTop="1" thickBot="1" x14ac:dyDescent="0.25">
      <c r="F114" s="20"/>
      <c r="G114" s="23"/>
      <c r="J114" s="21"/>
    </row>
    <row r="115" spans="6:10" ht="17.25" thickTop="1" thickBot="1" x14ac:dyDescent="0.25">
      <c r="F115" s="50" t="s">
        <v>29</v>
      </c>
      <c r="G115" s="51"/>
      <c r="H115" s="52"/>
      <c r="I115" s="53"/>
      <c r="J115" s="54">
        <f t="shared" ref="J115" si="39">SUM(J113,J94)</f>
        <v>8632433.5914999992</v>
      </c>
    </row>
  </sheetData>
  <mergeCells count="2">
    <mergeCell ref="F94:I94"/>
    <mergeCell ref="F113:I113"/>
  </mergeCells>
  <printOptions horizontalCentered="1"/>
  <pageMargins left="0.25" right="0.25" top="0.25" bottom="0" header="0" footer="0.18"/>
  <pageSetup paperSize="3" scale="72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1238-946C-43DD-99CA-C397F21AB8B1}">
  <dimension ref="A1:H116"/>
  <sheetViews>
    <sheetView topLeftCell="A88" workbookViewId="0">
      <selection activeCell="H116" sqref="H116"/>
    </sheetView>
  </sheetViews>
  <sheetFormatPr defaultRowHeight="12.75" x14ac:dyDescent="0.2"/>
  <cols>
    <col min="1" max="1" width="2.42578125" customWidth="1"/>
    <col min="2" max="3" width="0" hidden="1" customWidth="1"/>
    <col min="4" max="4" width="61.28515625" customWidth="1"/>
    <col min="7" max="7" width="17.140625" style="4" customWidth="1"/>
    <col min="8" max="8" width="19.85546875" customWidth="1"/>
  </cols>
  <sheetData>
    <row r="1" spans="1:8" x14ac:dyDescent="0.2">
      <c r="A1" s="3"/>
      <c r="B1" s="3"/>
      <c r="C1" s="3"/>
      <c r="D1" s="88"/>
      <c r="E1" s="6"/>
      <c r="F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92"/>
      <c r="H3" s="90" t="s">
        <v>103</v>
      </c>
    </row>
    <row r="4" spans="1:8" ht="13.5" thickBot="1" x14ac:dyDescent="0.25">
      <c r="A4" s="3"/>
      <c r="B4" s="3"/>
      <c r="C4" s="3"/>
      <c r="D4" s="22"/>
      <c r="E4" s="23"/>
      <c r="F4" s="24"/>
      <c r="G4" s="87"/>
      <c r="H4" s="91"/>
    </row>
    <row r="5" spans="1:8" ht="27" customHeight="1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5.75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5.75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6.5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406240</v>
      </c>
      <c r="H9" s="30">
        <f t="shared" ref="H9:H10" si="0">+F9*G9</f>
        <v>406240</v>
      </c>
    </row>
    <row r="10" spans="1:8" ht="14.2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94239</v>
      </c>
      <c r="H10" s="30">
        <f t="shared" si="0"/>
        <v>94239</v>
      </c>
    </row>
    <row r="11" spans="1:8" ht="15" customHeight="1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500479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ht="14.25" customHeight="1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11100</v>
      </c>
      <c r="H14" s="30">
        <f>F14*G14</f>
        <v>11100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6.75</v>
      </c>
      <c r="H15" s="30">
        <f t="shared" ref="H15:H19" si="2">+F15*G15</f>
        <v>8673.75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90576</v>
      </c>
      <c r="H16" s="30">
        <f t="shared" si="2"/>
        <v>90576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8325</v>
      </c>
      <c r="H17" s="30">
        <f t="shared" si="2"/>
        <v>8325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5</v>
      </c>
      <c r="H18" s="30">
        <f t="shared" si="2"/>
        <v>37677.199999999997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78.8</v>
      </c>
      <c r="H19" s="30">
        <f t="shared" si="2"/>
        <v>125686</v>
      </c>
    </row>
    <row r="20" spans="1:8" ht="16.5" customHeight="1" x14ac:dyDescent="0.2">
      <c r="A20" s="3"/>
      <c r="B20" s="3"/>
      <c r="C20" s="3"/>
      <c r="D20" s="27" t="s">
        <v>26</v>
      </c>
      <c r="E20" s="13"/>
      <c r="F20" s="10"/>
      <c r="G20" s="17"/>
      <c r="H20" s="44">
        <v>156351.95000000001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ht="18" customHeight="1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16.649999999999999</v>
      </c>
      <c r="H23" s="33">
        <f t="shared" ref="H23:H25" si="3">+F23*G23</f>
        <v>241581.50999999998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31</v>
      </c>
      <c r="H24" s="33">
        <f t="shared" si="3"/>
        <v>67740.27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31</v>
      </c>
      <c r="H25" s="30">
        <f t="shared" si="3"/>
        <v>414780</v>
      </c>
    </row>
    <row r="26" spans="1:8" ht="17.25" customHeight="1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724101.78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ht="14.2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88</v>
      </c>
      <c r="H29" s="33">
        <f t="shared" ref="H29:H37" si="5">+F29*G29</f>
        <v>107800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107.67</v>
      </c>
      <c r="H30" s="33">
        <f t="shared" si="5"/>
        <v>647635.05000000005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194.25</v>
      </c>
      <c r="H31" s="33">
        <f t="shared" si="5"/>
        <v>212703.75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12.21</v>
      </c>
      <c r="H32" s="33">
        <f t="shared" si="5"/>
        <v>868375.20000000007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120</v>
      </c>
      <c r="H33" s="33">
        <f t="shared" si="5"/>
        <v>36360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29.95</v>
      </c>
      <c r="H34" s="33">
        <f t="shared" si="5"/>
        <v>22342.7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1110</v>
      </c>
      <c r="H35" s="33">
        <f t="shared" si="5"/>
        <v>2220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55.5</v>
      </c>
      <c r="H36" s="33">
        <f t="shared" si="5"/>
        <v>555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11.1</v>
      </c>
      <c r="H37" s="33">
        <f t="shared" si="5"/>
        <v>10878</v>
      </c>
    </row>
    <row r="38" spans="1:8" ht="17.25" customHeight="1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1908869.7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ht="21.75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613.04999999999995</v>
      </c>
      <c r="H41" s="34">
        <f t="shared" ref="H41:H44" si="7">+F41*G41</f>
        <v>246066.00899999999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25</v>
      </c>
      <c r="H42" s="34">
        <f t="shared" si="7"/>
        <v>6075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99.9</v>
      </c>
      <c r="H43" s="34">
        <f t="shared" si="7"/>
        <v>3096.9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1.6</v>
      </c>
      <c r="H44" s="34">
        <f t="shared" si="7"/>
        <v>53121.472000000002</v>
      </c>
    </row>
    <row r="45" spans="1:8" ht="20.25" customHeight="1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308359.38099999999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ht="18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97.7</v>
      </c>
      <c r="H48" s="33">
        <f t="shared" ref="H48:H54" si="9">+F48*G48</f>
        <v>13678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72.7</v>
      </c>
      <c r="H49" s="33">
        <f t="shared" si="9"/>
        <v>727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73</v>
      </c>
      <c r="H50" s="33">
        <f t="shared" si="9"/>
        <v>39420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82</v>
      </c>
      <c r="H51" s="33">
        <f t="shared" si="9"/>
        <v>67240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4660</v>
      </c>
      <c r="H52" s="34">
        <f t="shared" si="9"/>
        <v>9320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5144.8500000000004</v>
      </c>
      <c r="H53" s="33">
        <f t="shared" si="9"/>
        <v>25724.25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5877</v>
      </c>
      <c r="H54" s="33">
        <f t="shared" si="9"/>
        <v>5877</v>
      </c>
    </row>
    <row r="55" spans="1:8" ht="15" customHeight="1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161986.25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ht="12.7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63.25</v>
      </c>
      <c r="H58" s="70">
        <f t="shared" ref="H58:H65" si="11">+F58*G58</f>
        <v>55027.5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49.95</v>
      </c>
      <c r="H59" s="33">
        <f t="shared" si="11"/>
        <v>79670.25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56.6</v>
      </c>
      <c r="H60" s="33">
        <f t="shared" si="11"/>
        <v>7924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3996</v>
      </c>
      <c r="H61" s="33">
        <f t="shared" si="11"/>
        <v>3996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2220</v>
      </c>
      <c r="H62" s="70">
        <f t="shared" si="11"/>
        <v>8880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7548</v>
      </c>
      <c r="H63" s="70">
        <f t="shared" si="11"/>
        <v>7548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4107</v>
      </c>
      <c r="H64" s="70">
        <f t="shared" si="11"/>
        <v>16428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5883</v>
      </c>
      <c r="H65" s="33">
        <f t="shared" si="11"/>
        <v>5883</v>
      </c>
    </row>
    <row r="66" spans="1:8" ht="15" customHeight="1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185356.75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ht="17.2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6.5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88.8</v>
      </c>
      <c r="H69" s="30">
        <f t="shared" ref="H69:H73" si="13">+F69*G69</f>
        <v>888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101</v>
      </c>
      <c r="H70" s="30">
        <f t="shared" si="13"/>
        <v>106858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1443</v>
      </c>
      <c r="H71" s="30">
        <f t="shared" si="13"/>
        <v>4329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4773</v>
      </c>
      <c r="H72" s="30">
        <f t="shared" si="13"/>
        <v>9546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42720</v>
      </c>
      <c r="H73" s="30">
        <f t="shared" si="13"/>
        <v>42720</v>
      </c>
    </row>
    <row r="74" spans="1:8" ht="18" customHeight="1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164341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ht="16.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36519</v>
      </c>
      <c r="H77" s="33">
        <f t="shared" ref="H77" si="15">F77*G77</f>
        <v>36519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117817</v>
      </c>
      <c r="H78" s="33">
        <f t="shared" ref="H78:H79" si="16">+F78*G78</f>
        <v>117817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135</v>
      </c>
      <c r="H79" s="33">
        <f t="shared" si="16"/>
        <v>14850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23340</v>
      </c>
      <c r="H80" s="33">
        <f t="shared" ref="H80:H81" si="17">F80*G80</f>
        <v>23340</v>
      </c>
    </row>
    <row r="81" spans="1:8" ht="18.75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8444</v>
      </c>
      <c r="H81" s="33">
        <f t="shared" si="17"/>
        <v>8444</v>
      </c>
    </row>
    <row r="82" spans="1:8" ht="17.25" customHeight="1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8">SUM(H77:H81)</f>
        <v>200970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20.2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76.45</v>
      </c>
      <c r="H85" s="33">
        <f t="shared" ref="H85:H92" si="19">+F85*G85</f>
        <v>108711.90000000001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25.1</v>
      </c>
      <c r="H86" s="30">
        <f t="shared" si="19"/>
        <v>115811.40000000001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3305</v>
      </c>
      <c r="H87" s="30">
        <f t="shared" si="19"/>
        <v>6610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18835</v>
      </c>
      <c r="H88" s="33">
        <f t="shared" si="19"/>
        <v>18835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555</v>
      </c>
      <c r="H89" s="33">
        <f t="shared" si="19"/>
        <v>16650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9115</v>
      </c>
      <c r="H90" s="33">
        <f t="shared" si="19"/>
        <v>156778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1640</v>
      </c>
      <c r="H91" s="33">
        <f t="shared" si="19"/>
        <v>14760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9990</v>
      </c>
      <c r="H92" s="33">
        <f t="shared" si="19"/>
        <v>9990</v>
      </c>
    </row>
    <row r="93" spans="1:8" ht="19.5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448146.30000000005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4758962.1109999996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20.2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21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1659450</v>
      </c>
      <c r="H99" s="64">
        <f t="shared" ref="H99" si="21">+F99*G99</f>
        <v>1659450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21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1117548</v>
      </c>
      <c r="H101" s="64">
        <f t="shared" ref="H101" si="22">+F101*G101</f>
        <v>1117548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ht="18.7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681318</v>
      </c>
      <c r="H103" s="64">
        <f t="shared" ref="H103" si="23">+F103*G103</f>
        <v>681318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ht="18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312909</v>
      </c>
      <c r="H105" s="64">
        <f t="shared" ref="H105" si="24">+F105*G105</f>
        <v>312909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ht="17.25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549450</v>
      </c>
      <c r="H107" s="64">
        <f t="shared" ref="H107" si="25">+F107*G107</f>
        <v>549450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ht="19.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88900</v>
      </c>
      <c r="H109" s="64">
        <f t="shared" ref="H109" si="26">+F109*G109</f>
        <v>88900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ht="16.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995000</v>
      </c>
      <c r="H111" s="64">
        <f t="shared" ref="H111" si="27">+F111*G111</f>
        <v>995000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5404575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H115" s="21"/>
    </row>
    <row r="116" spans="1:8" ht="17.25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10163537.111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3D70-FAE4-4BFA-A12C-981458D4D56A}">
  <dimension ref="A1:H116"/>
  <sheetViews>
    <sheetView topLeftCell="A90" workbookViewId="0">
      <selection sqref="A1:H4"/>
    </sheetView>
  </sheetViews>
  <sheetFormatPr defaultRowHeight="12.75" x14ac:dyDescent="0.2"/>
  <cols>
    <col min="1" max="1" width="3.7109375" customWidth="1"/>
    <col min="2" max="2" width="0" hidden="1" customWidth="1"/>
    <col min="3" max="3" width="36.7109375" hidden="1" customWidth="1"/>
    <col min="4" max="4" width="54.42578125" customWidth="1"/>
    <col min="6" max="6" width="8.7109375" customWidth="1"/>
    <col min="7" max="7" width="12" style="4" bestFit="1" customWidth="1"/>
    <col min="8" max="8" width="25.7109375" customWidth="1"/>
  </cols>
  <sheetData>
    <row r="1" spans="1:8" x14ac:dyDescent="0.2">
      <c r="A1" s="3"/>
      <c r="B1" s="3"/>
      <c r="C1" s="3"/>
      <c r="D1" s="88"/>
      <c r="E1" s="6"/>
      <c r="F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86"/>
      <c r="H3" s="90" t="s">
        <v>105</v>
      </c>
    </row>
    <row r="4" spans="1:8" ht="13.5" thickBot="1" x14ac:dyDescent="0.25">
      <c r="A4" s="3"/>
      <c r="B4" s="3"/>
      <c r="C4" s="3"/>
      <c r="D4" s="22"/>
      <c r="E4" s="23"/>
      <c r="F4" s="24"/>
      <c r="G4" s="87"/>
      <c r="H4" s="91"/>
    </row>
    <row r="5" spans="1:8" ht="24" customHeight="1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6.5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9.5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7.25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359485</v>
      </c>
      <c r="H9" s="30">
        <f t="shared" ref="H9:H10" si="0">+F9*G9</f>
        <v>359485</v>
      </c>
    </row>
    <row r="10" spans="1:8" ht="1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179742.36</v>
      </c>
      <c r="H10" s="30">
        <f t="shared" si="0"/>
        <v>179742.36</v>
      </c>
    </row>
    <row r="11" spans="1:8" ht="13.5" customHeight="1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539227.36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ht="15.75" customHeight="1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7500</v>
      </c>
      <c r="H14" s="30">
        <f t="shared" ref="H14:H19" si="2">+F14*G14</f>
        <v>7500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3.5</v>
      </c>
      <c r="H15" s="30">
        <f t="shared" si="2"/>
        <v>4497.5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230000</v>
      </c>
      <c r="H16" s="30">
        <f t="shared" si="2"/>
        <v>230000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2800</v>
      </c>
      <c r="H17" s="30">
        <f t="shared" si="2"/>
        <v>2800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7</v>
      </c>
      <c r="H18" s="30">
        <f t="shared" si="2"/>
        <v>52748.079999999994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59.25</v>
      </c>
      <c r="H19" s="30">
        <f t="shared" si="2"/>
        <v>94503.75</v>
      </c>
    </row>
    <row r="20" spans="1:8" ht="16.5" customHeight="1" x14ac:dyDescent="0.2">
      <c r="A20" s="3"/>
      <c r="B20" s="3"/>
      <c r="C20" s="3"/>
      <c r="D20" s="27" t="s">
        <v>26</v>
      </c>
      <c r="E20" s="13"/>
      <c r="F20" s="10"/>
      <c r="G20" s="17"/>
      <c r="H20" s="44">
        <f>H14+H15+H16+H17+H18+H19</f>
        <v>392049.33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ht="17.25" customHeight="1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8</v>
      </c>
      <c r="H23" s="33">
        <f t="shared" ref="H23:H25" si="3">+F23*G23</f>
        <v>116075.2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10</v>
      </c>
      <c r="H24" s="33">
        <f t="shared" si="3"/>
        <v>21851.7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20</v>
      </c>
      <c r="H25" s="30">
        <f t="shared" si="3"/>
        <v>267600</v>
      </c>
    </row>
    <row r="26" spans="1:8" ht="18" customHeight="1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405526.9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ht="16.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73.75</v>
      </c>
      <c r="H29" s="33">
        <f t="shared" ref="H29:H37" si="5">+F29*G29</f>
        <v>90343.75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70</v>
      </c>
      <c r="H30" s="33">
        <f t="shared" si="5"/>
        <v>421050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221</v>
      </c>
      <c r="H31" s="33">
        <f t="shared" si="5"/>
        <v>241995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3.8</v>
      </c>
      <c r="H32" s="33">
        <f t="shared" si="5"/>
        <v>270256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90</v>
      </c>
      <c r="H33" s="33">
        <f t="shared" si="5"/>
        <v>27270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15</v>
      </c>
      <c r="H34" s="33">
        <f t="shared" si="5"/>
        <v>11190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350</v>
      </c>
      <c r="H35" s="33">
        <f t="shared" si="5"/>
        <v>700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350</v>
      </c>
      <c r="H36" s="33">
        <f t="shared" si="5"/>
        <v>3500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5</v>
      </c>
      <c r="H37" s="33">
        <f t="shared" si="5"/>
        <v>4900</v>
      </c>
    </row>
    <row r="38" spans="1:8" ht="18" customHeight="1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1071204.75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ht="19.5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700</v>
      </c>
      <c r="H41" s="34">
        <f t="shared" ref="H41:H44" si="7">+F41*G41</f>
        <v>280966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24</v>
      </c>
      <c r="H42" s="34">
        <f t="shared" si="7"/>
        <v>5832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200</v>
      </c>
      <c r="H43" s="34">
        <f t="shared" si="7"/>
        <v>6200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1.5</v>
      </c>
      <c r="H44" s="34">
        <f t="shared" si="7"/>
        <v>49801.38</v>
      </c>
    </row>
    <row r="45" spans="1:8" ht="16.5" customHeight="1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342799.38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ht="18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90</v>
      </c>
      <c r="H48" s="33">
        <f t="shared" ref="H48:H54" si="9">+F48*G48</f>
        <v>12600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40</v>
      </c>
      <c r="H49" s="33">
        <f t="shared" si="9"/>
        <v>400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42</v>
      </c>
      <c r="H50" s="33">
        <f t="shared" si="9"/>
        <v>22680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45</v>
      </c>
      <c r="H51" s="33">
        <f t="shared" si="9"/>
        <v>36900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5100</v>
      </c>
      <c r="H52" s="34">
        <f t="shared" si="9"/>
        <v>10200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7500</v>
      </c>
      <c r="H53" s="33">
        <f t="shared" si="9"/>
        <v>37500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7800</v>
      </c>
      <c r="H54" s="33">
        <f t="shared" si="9"/>
        <v>7800</v>
      </c>
    </row>
    <row r="55" spans="1:8" ht="17.25" customHeight="1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128080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ht="17.2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38.119999999999997</v>
      </c>
      <c r="H58" s="70">
        <f t="shared" ref="H58:H65" si="11">+F58*G58</f>
        <v>33164.399999999994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30.24</v>
      </c>
      <c r="H59" s="33">
        <f t="shared" si="11"/>
        <v>48232.799999999996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25.74</v>
      </c>
      <c r="H60" s="33">
        <f t="shared" si="11"/>
        <v>3603.6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1660.98</v>
      </c>
      <c r="H61" s="33">
        <f t="shared" si="11"/>
        <v>1660.98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1413.84</v>
      </c>
      <c r="H62" s="70">
        <f t="shared" si="11"/>
        <v>5655.36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43555.58</v>
      </c>
      <c r="H63" s="70">
        <f t="shared" si="11"/>
        <v>43555.58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2296.38</v>
      </c>
      <c r="H64" s="70">
        <f t="shared" si="11"/>
        <v>9185.52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1200</v>
      </c>
      <c r="H65" s="33">
        <f t="shared" si="11"/>
        <v>1200</v>
      </c>
    </row>
    <row r="66" spans="1:8" ht="18" customHeight="1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146258.23999999996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ht="17.2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8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52.61</v>
      </c>
      <c r="H69" s="30">
        <f t="shared" ref="H69:H73" si="13">+F69*G69</f>
        <v>526.1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52.61</v>
      </c>
      <c r="H70" s="30">
        <f t="shared" si="13"/>
        <v>55661.38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1344.88</v>
      </c>
      <c r="H71" s="30">
        <f t="shared" si="13"/>
        <v>4034.6400000000003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5110.21</v>
      </c>
      <c r="H72" s="30">
        <f t="shared" si="13"/>
        <v>10220.42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35000</v>
      </c>
      <c r="H73" s="30">
        <f t="shared" si="13"/>
        <v>35000</v>
      </c>
    </row>
    <row r="74" spans="1:8" ht="13.5" customHeight="1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105442.54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ht="16.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39897</v>
      </c>
      <c r="H77" s="33">
        <f t="shared" ref="H77" si="15">F77*G77</f>
        <v>39897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106232.95</v>
      </c>
      <c r="H78" s="33">
        <f t="shared" ref="H78:H79" si="16">+F78*G78</f>
        <v>106232.95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273</v>
      </c>
      <c r="H79" s="33">
        <f t="shared" si="16"/>
        <v>30030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21027.72</v>
      </c>
      <c r="H80" s="33">
        <f t="shared" ref="H80:H81" si="17">F80*G80</f>
        <v>21027.72</v>
      </c>
    </row>
    <row r="81" spans="1:8" ht="18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7607.55</v>
      </c>
      <c r="H81" s="33">
        <f t="shared" si="17"/>
        <v>7607.55</v>
      </c>
    </row>
    <row r="82" spans="1:8" ht="18.75" customHeight="1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8">SUM(H77:H81)</f>
        <v>204795.22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18.7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28.83</v>
      </c>
      <c r="H85" s="33">
        <f t="shared" ref="H85:H92" si="19">+F85*G85</f>
        <v>40996.259999999995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27.76</v>
      </c>
      <c r="H86" s="30">
        <f t="shared" si="19"/>
        <v>128084.64000000001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2210</v>
      </c>
      <c r="H87" s="30">
        <f t="shared" si="19"/>
        <v>4420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10000</v>
      </c>
      <c r="H88" s="33">
        <f t="shared" si="19"/>
        <v>10000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1626.6</v>
      </c>
      <c r="H89" s="33">
        <f t="shared" si="19"/>
        <v>48798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145.35</v>
      </c>
      <c r="H90" s="33">
        <f t="shared" si="19"/>
        <v>2500.02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1700</v>
      </c>
      <c r="H91" s="33">
        <f t="shared" si="19"/>
        <v>15300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3500</v>
      </c>
      <c r="H92" s="33">
        <f t="shared" si="19"/>
        <v>3500</v>
      </c>
    </row>
    <row r="93" spans="1:8" ht="19.5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H85+H86+H87+H88+H89+H90+H91+H92</f>
        <v>253598.92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3588982.6399999997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16.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ht="22.5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17.25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1707634</v>
      </c>
      <c r="H99" s="64">
        <f t="shared" ref="H99" si="21">+F99*G99</f>
        <v>1707634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17.25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1047148</v>
      </c>
      <c r="H101" s="64">
        <f t="shared" ref="H101" si="22">+F101*G101</f>
        <v>1047148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ht="1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582929</v>
      </c>
      <c r="H103" s="64">
        <f t="shared" ref="H103" si="23">+F103*G103</f>
        <v>582929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ht="16.5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355629</v>
      </c>
      <c r="H105" s="64">
        <f t="shared" ref="H105" si="24">+F105*G105</f>
        <v>355629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ht="18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754195</v>
      </c>
      <c r="H107" s="64">
        <f t="shared" ref="H107" si="25">+F107*G107</f>
        <v>754195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ht="16.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105003</v>
      </c>
      <c r="H109" s="64">
        <f t="shared" ref="H109" si="26">+F109*G109</f>
        <v>105003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ht="14.2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845598</v>
      </c>
      <c r="H111" s="64">
        <f t="shared" ref="H111" si="27">+F111*G111</f>
        <v>845598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5398136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H115" s="21"/>
    </row>
    <row r="116" spans="1:8" ht="15.75" customHeight="1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8987118.6400000006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C5AA-819C-4B18-A8F5-9A7639E0F4A6}">
  <dimension ref="A1:H116"/>
  <sheetViews>
    <sheetView topLeftCell="A85" workbookViewId="0">
      <selection activeCell="H21" sqref="H21"/>
    </sheetView>
  </sheetViews>
  <sheetFormatPr defaultRowHeight="12.75" x14ac:dyDescent="0.2"/>
  <cols>
    <col min="1" max="1" width="3.85546875" customWidth="1"/>
    <col min="2" max="2" width="0" hidden="1" customWidth="1"/>
    <col min="3" max="3" width="57.7109375" hidden="1" customWidth="1"/>
    <col min="4" max="4" width="49.140625" customWidth="1"/>
    <col min="7" max="7" width="12" style="4" bestFit="1" customWidth="1"/>
    <col min="8" max="8" width="21.28515625" customWidth="1"/>
  </cols>
  <sheetData>
    <row r="1" spans="1:8" x14ac:dyDescent="0.2">
      <c r="A1" s="3"/>
      <c r="B1" s="3"/>
      <c r="C1" s="3"/>
      <c r="D1" s="88"/>
      <c r="E1" s="6"/>
      <c r="F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86"/>
      <c r="H3" s="90" t="s">
        <v>106</v>
      </c>
    </row>
    <row r="4" spans="1:8" ht="13.5" thickBot="1" x14ac:dyDescent="0.25">
      <c r="A4" s="3"/>
      <c r="B4" s="3"/>
      <c r="C4" s="3"/>
      <c r="D4" s="22"/>
      <c r="E4" s="23"/>
      <c r="F4" s="24"/>
      <c r="G4" s="87"/>
      <c r="H4" s="91"/>
    </row>
    <row r="5" spans="1:8" ht="24.75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150000</v>
      </c>
      <c r="H9" s="30">
        <f t="shared" ref="H9:H10" si="0">+F9*G9</f>
        <v>150000</v>
      </c>
    </row>
    <row r="10" spans="1:8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90000</v>
      </c>
      <c r="H10" s="30">
        <f t="shared" si="0"/>
        <v>90000</v>
      </c>
    </row>
    <row r="11" spans="1:8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240000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25000</v>
      </c>
      <c r="H14" s="30">
        <f t="shared" ref="H14:H19" si="2">+F14*G14</f>
        <v>25000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2</v>
      </c>
      <c r="H15" s="30">
        <f t="shared" si="2"/>
        <v>2570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115000</v>
      </c>
      <c r="H16" s="30">
        <f t="shared" si="2"/>
        <v>115000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60000</v>
      </c>
      <c r="H17" s="30">
        <f t="shared" si="2"/>
        <v>60000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5</v>
      </c>
      <c r="H18" s="30">
        <f t="shared" si="2"/>
        <v>37677.199999999997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60.75</v>
      </c>
      <c r="H19" s="30">
        <f t="shared" si="2"/>
        <v>96896.25</v>
      </c>
    </row>
    <row r="20" spans="1:8" x14ac:dyDescent="0.2">
      <c r="A20" s="3"/>
      <c r="B20" s="3"/>
      <c r="C20" s="3"/>
      <c r="D20" s="27" t="s">
        <v>26</v>
      </c>
      <c r="E20" s="13"/>
      <c r="F20" s="10"/>
      <c r="G20" s="17"/>
      <c r="H20" s="44">
        <v>240247.2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17</v>
      </c>
      <c r="H23" s="33">
        <f t="shared" ref="H23:H25" si="3">+F23*G23</f>
        <v>246659.8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30</v>
      </c>
      <c r="H24" s="33">
        <f t="shared" si="3"/>
        <v>65555.100000000006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32.299999999999997</v>
      </c>
      <c r="H25" s="30">
        <f t="shared" si="3"/>
        <v>432173.99999999994</v>
      </c>
    </row>
    <row r="26" spans="1:8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744388.89999999991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93.5</v>
      </c>
      <c r="H29" s="33">
        <f t="shared" ref="H29:H37" si="5">+F29*G29</f>
        <v>114537.5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33</v>
      </c>
      <c r="H30" s="33">
        <f t="shared" si="5"/>
        <v>198495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185</v>
      </c>
      <c r="H31" s="33">
        <f t="shared" si="5"/>
        <v>202575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1.8</v>
      </c>
      <c r="H32" s="33">
        <f t="shared" si="5"/>
        <v>128016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72</v>
      </c>
      <c r="H33" s="33">
        <f t="shared" si="5"/>
        <v>21816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35</v>
      </c>
      <c r="H34" s="33">
        <f t="shared" si="5"/>
        <v>26110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150</v>
      </c>
      <c r="H35" s="33">
        <f t="shared" si="5"/>
        <v>300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25</v>
      </c>
      <c r="H36" s="33">
        <f t="shared" si="5"/>
        <v>250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1.5</v>
      </c>
      <c r="H37" s="33">
        <f t="shared" si="5"/>
        <v>1470</v>
      </c>
    </row>
    <row r="38" spans="1:8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693569.5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700</v>
      </c>
      <c r="H41" s="34">
        <f t="shared" ref="H41:H44" si="7">+F41*G41</f>
        <v>280966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25</v>
      </c>
      <c r="H42" s="34">
        <f t="shared" si="7"/>
        <v>6075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100</v>
      </c>
      <c r="H43" s="34">
        <f t="shared" si="7"/>
        <v>3100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1.1000000000000001</v>
      </c>
      <c r="H44" s="34">
        <f t="shared" si="7"/>
        <v>36521.012000000002</v>
      </c>
    </row>
    <row r="45" spans="1:8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326662.01199999999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152</v>
      </c>
      <c r="H48" s="33">
        <f t="shared" ref="H48:H54" si="9">+F48*G48</f>
        <v>21280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35</v>
      </c>
      <c r="H49" s="33">
        <f t="shared" si="9"/>
        <v>350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36</v>
      </c>
      <c r="H50" s="33">
        <f t="shared" si="9"/>
        <v>19440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37</v>
      </c>
      <c r="H51" s="33">
        <f t="shared" si="9"/>
        <v>30340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9215</v>
      </c>
      <c r="H52" s="34">
        <f t="shared" si="9"/>
        <v>18430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5128</v>
      </c>
      <c r="H53" s="33">
        <f t="shared" si="9"/>
        <v>25640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10600</v>
      </c>
      <c r="H54" s="33">
        <f t="shared" si="9"/>
        <v>10600</v>
      </c>
    </row>
    <row r="55" spans="1:8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126080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40</v>
      </c>
      <c r="H58" s="70">
        <f t="shared" ref="H58:H65" si="11">+F58*G58</f>
        <v>34800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31.75</v>
      </c>
      <c r="H59" s="33">
        <f t="shared" si="11"/>
        <v>50641.25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27</v>
      </c>
      <c r="H60" s="33">
        <f t="shared" si="11"/>
        <v>3780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1750</v>
      </c>
      <c r="H61" s="33">
        <f t="shared" si="11"/>
        <v>1750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1485</v>
      </c>
      <c r="H62" s="70">
        <f t="shared" si="11"/>
        <v>5940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45750</v>
      </c>
      <c r="H63" s="70">
        <f t="shared" si="11"/>
        <v>45750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2410</v>
      </c>
      <c r="H64" s="70">
        <f t="shared" si="11"/>
        <v>9640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1300</v>
      </c>
      <c r="H65" s="33">
        <f t="shared" si="11"/>
        <v>1300</v>
      </c>
    </row>
    <row r="66" spans="1:8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153601.25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55</v>
      </c>
      <c r="H69" s="30">
        <f t="shared" ref="H69:H73" si="13">+F69*G69</f>
        <v>550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55</v>
      </c>
      <c r="H70" s="30">
        <f t="shared" si="13"/>
        <v>58190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1400</v>
      </c>
      <c r="H71" s="30">
        <f t="shared" si="13"/>
        <v>4200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5365</v>
      </c>
      <c r="H72" s="30">
        <f t="shared" si="13"/>
        <v>10730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41000</v>
      </c>
      <c r="H73" s="30">
        <f t="shared" si="13"/>
        <v>41000</v>
      </c>
    </row>
    <row r="74" spans="1:8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114670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25000</v>
      </c>
      <c r="H77" s="33">
        <f t="shared" ref="H77" si="15">F77*G77</f>
        <v>25000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111550</v>
      </c>
      <c r="H78" s="33">
        <f t="shared" ref="H78:H79" si="16">+F78*G78</f>
        <v>111550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100</v>
      </c>
      <c r="H79" s="33">
        <f t="shared" si="16"/>
        <v>11000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22100</v>
      </c>
      <c r="H80" s="33">
        <f t="shared" ref="H80:H81" si="17">F80*G80</f>
        <v>22100</v>
      </c>
    </row>
    <row r="81" spans="1:8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8000</v>
      </c>
      <c r="H81" s="33">
        <f t="shared" si="17"/>
        <v>8000</v>
      </c>
    </row>
    <row r="82" spans="1:8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8">SUM(H77:H81)</f>
        <v>177650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25.5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30</v>
      </c>
      <c r="H85" s="33">
        <f t="shared" ref="H85:H92" si="19">+F85*G85</f>
        <v>42660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23</v>
      </c>
      <c r="H86" s="30">
        <f t="shared" si="19"/>
        <v>106122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1750</v>
      </c>
      <c r="H87" s="30">
        <f t="shared" si="19"/>
        <v>3500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10000</v>
      </c>
      <c r="H88" s="33">
        <f t="shared" si="19"/>
        <v>10000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250</v>
      </c>
      <c r="H89" s="33">
        <f t="shared" si="19"/>
        <v>7500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80</v>
      </c>
      <c r="H90" s="33">
        <f t="shared" si="19"/>
        <v>1376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1500</v>
      </c>
      <c r="H91" s="33">
        <f t="shared" si="19"/>
        <v>13500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/>
      <c r="H92" s="33">
        <f t="shared" si="19"/>
        <v>0</v>
      </c>
    </row>
    <row r="93" spans="1:8" ht="25.5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184658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3001526.8619999997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1540000</v>
      </c>
      <c r="H99" s="64">
        <f t="shared" ref="H99" si="21">+F99*G99</f>
        <v>1540000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25.5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980000</v>
      </c>
      <c r="H101" s="64">
        <f t="shared" ref="H101" si="22">+F101*G101</f>
        <v>980000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600000</v>
      </c>
      <c r="H103" s="64">
        <f t="shared" ref="H103" si="23">+F103*G103</f>
        <v>600000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340000</v>
      </c>
      <c r="H105" s="64">
        <f t="shared" ref="H105" si="24">+F105*G105</f>
        <v>340000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485000</v>
      </c>
      <c r="H107" s="64">
        <f t="shared" ref="H107" si="25">+F107*G107</f>
        <v>485000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121000</v>
      </c>
      <c r="H109" s="64">
        <f t="shared" ref="H109" si="26">+F109*G109</f>
        <v>121000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748000</v>
      </c>
      <c r="H111" s="64">
        <f t="shared" ref="H111" si="27">+F111*G111</f>
        <v>748000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4814000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H115" s="21"/>
    </row>
    <row r="116" spans="1:8" ht="17.25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7815526.8619999997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4554-9780-4459-9BC7-8C5C83313782}">
  <dimension ref="A1:H116"/>
  <sheetViews>
    <sheetView topLeftCell="A96" workbookViewId="0">
      <selection sqref="A1:H4"/>
    </sheetView>
  </sheetViews>
  <sheetFormatPr defaultRowHeight="12.75" x14ac:dyDescent="0.2"/>
  <cols>
    <col min="1" max="1" width="3.5703125" customWidth="1"/>
    <col min="2" max="3" width="0" hidden="1" customWidth="1"/>
    <col min="4" max="4" width="52.42578125" customWidth="1"/>
    <col min="5" max="5" width="9.85546875" customWidth="1"/>
    <col min="6" max="6" width="12.140625" customWidth="1"/>
    <col min="7" max="7" width="12" style="4" bestFit="1" customWidth="1"/>
    <col min="8" max="8" width="21.28515625" customWidth="1"/>
  </cols>
  <sheetData>
    <row r="1" spans="1:8" x14ac:dyDescent="0.2">
      <c r="A1" s="3"/>
      <c r="B1" s="3"/>
      <c r="C1" s="3"/>
      <c r="D1" s="88"/>
      <c r="E1" s="6"/>
      <c r="F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93"/>
      <c r="H3" s="94" t="s">
        <v>99</v>
      </c>
    </row>
    <row r="4" spans="1:8" ht="13.5" thickBot="1" x14ac:dyDescent="0.25">
      <c r="A4" s="3"/>
      <c r="B4" s="3"/>
      <c r="C4" s="3"/>
      <c r="D4" s="22"/>
      <c r="E4" s="23"/>
      <c r="F4" s="24"/>
      <c r="H4" s="95"/>
    </row>
    <row r="5" spans="1:8" ht="24.75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8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8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8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15750</v>
      </c>
      <c r="H9" s="30">
        <f t="shared" ref="H9:H10" si="0">+F9*G9</f>
        <v>15750</v>
      </c>
    </row>
    <row r="10" spans="1:8" ht="16.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63420</v>
      </c>
      <c r="H10" s="30">
        <f t="shared" si="0"/>
        <v>63420</v>
      </c>
    </row>
    <row r="11" spans="1:8" ht="15" customHeight="1" x14ac:dyDescent="0.2">
      <c r="A11" s="1"/>
      <c r="B11" s="1"/>
      <c r="C11" s="1"/>
      <c r="D11" s="27" t="s">
        <v>19</v>
      </c>
      <c r="E11" s="13"/>
      <c r="F11" s="10"/>
      <c r="G11" s="17" t="s">
        <v>104</v>
      </c>
      <c r="H11" s="44">
        <f t="shared" ref="H11" si="1">SUM(H9:H10)</f>
        <v>79170</v>
      </c>
    </row>
    <row r="12" spans="1:8" x14ac:dyDescent="0.2">
      <c r="A12" s="1"/>
      <c r="B12" s="1"/>
      <c r="C12" s="1"/>
      <c r="D12" s="25"/>
      <c r="E12" s="14"/>
      <c r="F12" s="9"/>
      <c r="G12" s="16" t="s">
        <v>104</v>
      </c>
      <c r="H12" s="26"/>
    </row>
    <row r="13" spans="1:8" ht="18.75" customHeight="1" x14ac:dyDescent="0.2">
      <c r="A13" s="7"/>
      <c r="B13" s="7"/>
      <c r="C13" s="7"/>
      <c r="D13" s="27" t="s">
        <v>26</v>
      </c>
      <c r="E13" s="13"/>
      <c r="F13" s="10"/>
      <c r="G13" s="17" t="s">
        <v>104</v>
      </c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21000</v>
      </c>
      <c r="H14" s="30">
        <f t="shared" ref="H14:H19" si="2">+F14*G14</f>
        <v>21000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3.6435000000000004</v>
      </c>
      <c r="H15" s="30">
        <f t="shared" si="2"/>
        <v>4681.8975000000009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155873.54999999999</v>
      </c>
      <c r="H16" s="30">
        <f t="shared" si="2"/>
        <v>155873.54999999999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44100</v>
      </c>
      <c r="H17" s="30">
        <f t="shared" si="2"/>
        <v>44100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17.324999999999999</v>
      </c>
      <c r="H18" s="30">
        <f t="shared" si="2"/>
        <v>130551.49799999999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95.55</v>
      </c>
      <c r="H19" s="30">
        <f t="shared" si="2"/>
        <v>152402.25</v>
      </c>
    </row>
    <row r="20" spans="1:8" ht="15.75" customHeight="1" x14ac:dyDescent="0.2">
      <c r="A20" s="3"/>
      <c r="B20" s="3"/>
      <c r="C20" s="3"/>
      <c r="D20" s="27" t="s">
        <v>26</v>
      </c>
      <c r="E20" s="13"/>
      <c r="F20" s="10"/>
      <c r="G20" s="17" t="s">
        <v>104</v>
      </c>
      <c r="H20" s="44">
        <f>H14+H15+H16+H17+H18+H19</f>
        <v>508609.19549999997</v>
      </c>
    </row>
    <row r="21" spans="1:8" x14ac:dyDescent="0.2">
      <c r="A21" s="3"/>
      <c r="B21" s="3"/>
      <c r="C21" s="3"/>
      <c r="D21" s="29"/>
      <c r="E21" s="15"/>
      <c r="F21" s="11"/>
      <c r="G21" s="11" t="s">
        <v>104</v>
      </c>
      <c r="H21" s="30"/>
    </row>
    <row r="22" spans="1:8" ht="14.25" customHeight="1" x14ac:dyDescent="0.2">
      <c r="A22" s="3"/>
      <c r="B22" s="3"/>
      <c r="C22" s="3"/>
      <c r="D22" s="27" t="s">
        <v>21</v>
      </c>
      <c r="E22" s="13"/>
      <c r="F22" s="10"/>
      <c r="G22" s="17" t="s">
        <v>104</v>
      </c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19.078500000000002</v>
      </c>
      <c r="H23" s="33">
        <f t="shared" ref="H23:H25" si="3">+F23*G23</f>
        <v>276817.58790000004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18.765599999999999</v>
      </c>
      <c r="H24" s="33">
        <f t="shared" si="3"/>
        <v>41006.026151999999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32.287500000000001</v>
      </c>
      <c r="H25" s="30">
        <f t="shared" si="3"/>
        <v>432006.75</v>
      </c>
    </row>
    <row r="26" spans="1:8" ht="13.5" customHeight="1" x14ac:dyDescent="0.2">
      <c r="A26" s="3"/>
      <c r="B26" s="3"/>
      <c r="C26" s="3"/>
      <c r="D26" s="27" t="s">
        <v>21</v>
      </c>
      <c r="E26" s="13"/>
      <c r="F26" s="10"/>
      <c r="G26" s="17" t="s">
        <v>104</v>
      </c>
      <c r="H26" s="44">
        <f t="shared" ref="H26" si="4">SUM(H23:H25)</f>
        <v>749830.36405199999</v>
      </c>
    </row>
    <row r="27" spans="1:8" x14ac:dyDescent="0.2">
      <c r="A27" s="3"/>
      <c r="B27" s="3"/>
      <c r="C27" s="3"/>
      <c r="D27" s="27"/>
      <c r="E27" s="13"/>
      <c r="F27" s="10"/>
      <c r="G27" s="17" t="s">
        <v>104</v>
      </c>
      <c r="H27" s="44"/>
    </row>
    <row r="28" spans="1:8" ht="1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63.524999999999999</v>
      </c>
      <c r="H29" s="33">
        <f t="shared" ref="H29:H37" si="5">+F29*G29</f>
        <v>77818.125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32.549999999999997</v>
      </c>
      <c r="H30" s="33">
        <f t="shared" si="5"/>
        <v>195788.24999999997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259.35000000000002</v>
      </c>
      <c r="H31" s="33">
        <f t="shared" si="5"/>
        <v>283988.25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7.14</v>
      </c>
      <c r="H32" s="33">
        <f t="shared" si="5"/>
        <v>507796.8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96.6</v>
      </c>
      <c r="H33" s="33">
        <f t="shared" si="5"/>
        <v>29269.8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33.6</v>
      </c>
      <c r="H34" s="33">
        <f t="shared" si="5"/>
        <v>25065.600000000002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84</v>
      </c>
      <c r="H35" s="33">
        <f t="shared" si="5"/>
        <v>168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840</v>
      </c>
      <c r="H36" s="33">
        <f t="shared" si="5"/>
        <v>8400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5.25</v>
      </c>
      <c r="H37" s="33">
        <f t="shared" si="5"/>
        <v>5145</v>
      </c>
    </row>
    <row r="38" spans="1:8" ht="16.5" customHeight="1" x14ac:dyDescent="0.2">
      <c r="A38" s="3"/>
      <c r="B38" s="3"/>
      <c r="C38" s="3"/>
      <c r="D38" s="27" t="s">
        <v>31</v>
      </c>
      <c r="E38" s="43"/>
      <c r="F38" s="63"/>
      <c r="G38" s="17" t="s">
        <v>104</v>
      </c>
      <c r="H38" s="64">
        <f t="shared" ref="H38" si="6">SUM(H29:H37)</f>
        <v>1133439.8250000002</v>
      </c>
    </row>
    <row r="39" spans="1:8" x14ac:dyDescent="0.2">
      <c r="A39" s="3"/>
      <c r="B39" s="3"/>
      <c r="C39" s="3"/>
      <c r="D39" s="27"/>
      <c r="E39" s="43"/>
      <c r="F39" s="63"/>
      <c r="G39" s="17" t="s">
        <v>104</v>
      </c>
      <c r="H39" s="64"/>
    </row>
    <row r="40" spans="1:8" ht="18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590.1</v>
      </c>
      <c r="H41" s="34">
        <f t="shared" ref="H41:H44" si="7">+F41*G41</f>
        <v>236854.33800000002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33.6</v>
      </c>
      <c r="H42" s="34">
        <f t="shared" si="7"/>
        <v>8164.8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189</v>
      </c>
      <c r="H43" s="34">
        <f t="shared" si="7"/>
        <v>5859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1.575</v>
      </c>
      <c r="H44" s="34">
        <f t="shared" si="7"/>
        <v>52291.448999999993</v>
      </c>
    </row>
    <row r="45" spans="1:8" ht="16.5" customHeight="1" x14ac:dyDescent="0.2">
      <c r="A45" s="3"/>
      <c r="B45" s="3"/>
      <c r="C45" s="3"/>
      <c r="D45" s="27" t="s">
        <v>39</v>
      </c>
      <c r="E45" s="43"/>
      <c r="F45" s="10"/>
      <c r="G45" s="17" t="s">
        <v>104</v>
      </c>
      <c r="H45" s="44">
        <f t="shared" ref="H45" si="8">SUM(H41:H44)</f>
        <v>303169.587</v>
      </c>
    </row>
    <row r="46" spans="1:8" x14ac:dyDescent="0.2">
      <c r="A46" s="3"/>
      <c r="B46" s="3"/>
      <c r="C46" s="3"/>
      <c r="D46" s="27"/>
      <c r="E46" s="13"/>
      <c r="F46" s="10"/>
      <c r="G46" s="17" t="s">
        <v>104</v>
      </c>
      <c r="H46" s="31"/>
    </row>
    <row r="47" spans="1:8" ht="18.75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126</v>
      </c>
      <c r="H48" s="33">
        <f t="shared" ref="H48:H54" si="9">+F48*G48</f>
        <v>17640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32.549999999999997</v>
      </c>
      <c r="H49" s="33">
        <f t="shared" si="9"/>
        <v>325.5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53.55</v>
      </c>
      <c r="H50" s="33">
        <f t="shared" si="9"/>
        <v>28917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87.15</v>
      </c>
      <c r="H51" s="33">
        <f t="shared" si="9"/>
        <v>71463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4026.75</v>
      </c>
      <c r="H52" s="34">
        <f t="shared" si="9"/>
        <v>8053.5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5040</v>
      </c>
      <c r="H53" s="33">
        <f t="shared" si="9"/>
        <v>25200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7245</v>
      </c>
      <c r="H54" s="33">
        <f t="shared" si="9"/>
        <v>7245</v>
      </c>
    </row>
    <row r="55" spans="1:8" ht="16.5" customHeight="1" x14ac:dyDescent="0.2">
      <c r="A55" s="3"/>
      <c r="B55" s="3"/>
      <c r="C55" s="3"/>
      <c r="D55" s="27" t="s">
        <v>27</v>
      </c>
      <c r="E55" s="13"/>
      <c r="F55" s="10"/>
      <c r="G55" s="17" t="s">
        <v>104</v>
      </c>
      <c r="H55" s="44">
        <f t="shared" ref="H55" si="10">SUM(H48:H54)</f>
        <v>158844</v>
      </c>
    </row>
    <row r="56" spans="1:8" x14ac:dyDescent="0.2">
      <c r="A56" s="3"/>
      <c r="B56" s="3"/>
      <c r="C56" s="3"/>
      <c r="D56" s="27"/>
      <c r="E56" s="13"/>
      <c r="F56" s="10"/>
      <c r="G56" s="17" t="s">
        <v>104</v>
      </c>
      <c r="H56" s="44"/>
    </row>
    <row r="57" spans="1:8" ht="16.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71.400000000000006</v>
      </c>
      <c r="H58" s="70">
        <f t="shared" ref="H58:H65" si="11">+F58*G58</f>
        <v>62118.000000000007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27.3</v>
      </c>
      <c r="H59" s="33">
        <f t="shared" si="11"/>
        <v>43543.5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23.1</v>
      </c>
      <c r="H60" s="33">
        <f t="shared" si="11"/>
        <v>3234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1837.5</v>
      </c>
      <c r="H61" s="33">
        <f t="shared" si="11"/>
        <v>1837.5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1260</v>
      </c>
      <c r="H62" s="70">
        <f t="shared" si="11"/>
        <v>5040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31237.5</v>
      </c>
      <c r="H63" s="70">
        <f t="shared" si="11"/>
        <v>31237.5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1470</v>
      </c>
      <c r="H64" s="70">
        <f t="shared" si="11"/>
        <v>5880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2100</v>
      </c>
      <c r="H65" s="33">
        <f t="shared" si="11"/>
        <v>2100</v>
      </c>
    </row>
    <row r="66" spans="1:8" ht="18" customHeight="1" x14ac:dyDescent="0.2">
      <c r="A66" s="3"/>
      <c r="B66" s="3"/>
      <c r="C66" s="3"/>
      <c r="D66" s="27" t="s">
        <v>58</v>
      </c>
      <c r="E66" s="13"/>
      <c r="F66" s="10"/>
      <c r="G66" s="17" t="s">
        <v>104</v>
      </c>
      <c r="H66" s="44">
        <f t="shared" ref="H66" si="12">SUM(H58:H65)</f>
        <v>154990.5</v>
      </c>
    </row>
    <row r="67" spans="1:8" x14ac:dyDescent="0.2">
      <c r="A67" s="3"/>
      <c r="B67" s="3"/>
      <c r="C67" s="3"/>
      <c r="D67" s="27"/>
      <c r="E67" s="13"/>
      <c r="F67" s="10"/>
      <c r="G67" s="17" t="s">
        <v>104</v>
      </c>
      <c r="H67" s="31"/>
    </row>
    <row r="68" spans="1:8" ht="18.7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8.75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31.5</v>
      </c>
      <c r="H69" s="30">
        <f t="shared" ref="H69:H73" si="13">+F69*G69</f>
        <v>315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57.75</v>
      </c>
      <c r="H70" s="30">
        <f t="shared" si="13"/>
        <v>61099.5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682.5</v>
      </c>
      <c r="H71" s="30">
        <f t="shared" si="13"/>
        <v>2047.5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7665</v>
      </c>
      <c r="H72" s="30">
        <f t="shared" si="13"/>
        <v>15330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52815</v>
      </c>
      <c r="H73" s="30">
        <f t="shared" si="13"/>
        <v>52815</v>
      </c>
    </row>
    <row r="74" spans="1:8" ht="15.75" customHeight="1" x14ac:dyDescent="0.2">
      <c r="A74" s="3"/>
      <c r="B74" s="3"/>
      <c r="C74" s="3"/>
      <c r="D74" s="27" t="s">
        <v>59</v>
      </c>
      <c r="E74" s="13"/>
      <c r="F74" s="10"/>
      <c r="G74" s="17" t="s">
        <v>104</v>
      </c>
      <c r="H74" s="44">
        <f t="shared" ref="H74" si="14">SUM(H69:H73)</f>
        <v>131607</v>
      </c>
    </row>
    <row r="75" spans="1:8" x14ac:dyDescent="0.2">
      <c r="A75" s="3"/>
      <c r="B75" s="3"/>
      <c r="C75" s="3"/>
      <c r="D75" s="27"/>
      <c r="E75" s="13"/>
      <c r="F75" s="10"/>
      <c r="G75" s="17" t="s">
        <v>104</v>
      </c>
      <c r="H75" s="31"/>
    </row>
    <row r="76" spans="1:8" ht="14.2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27377.7</v>
      </c>
      <c r="H77" s="33">
        <f t="shared" ref="H77" si="15">F77*G77</f>
        <v>27377.7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92995.35</v>
      </c>
      <c r="H78" s="33">
        <f t="shared" ref="H78:H79" si="16">+F78*G78</f>
        <v>92995.35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610.04999999999995</v>
      </c>
      <c r="H79" s="33">
        <f t="shared" si="16"/>
        <v>67105.5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22661.1</v>
      </c>
      <c r="H80" s="33">
        <f t="shared" ref="H80:H81" si="17">F80*G80</f>
        <v>22661.1</v>
      </c>
    </row>
    <row r="81" spans="1:8" ht="15.75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34389.599999999999</v>
      </c>
      <c r="H81" s="33">
        <f t="shared" si="17"/>
        <v>34389.599999999999</v>
      </c>
    </row>
    <row r="82" spans="1:8" ht="17.25" customHeight="1" x14ac:dyDescent="0.2">
      <c r="A82" s="3"/>
      <c r="B82" s="3"/>
      <c r="C82" s="3"/>
      <c r="D82" s="27" t="s">
        <v>66</v>
      </c>
      <c r="E82" s="43"/>
      <c r="F82" s="63"/>
      <c r="G82" s="17" t="s">
        <v>104</v>
      </c>
      <c r="H82" s="64">
        <f t="shared" ref="H82" si="18">SUM(H77:H81)</f>
        <v>244529.25</v>
      </c>
    </row>
    <row r="83" spans="1:8" x14ac:dyDescent="0.2">
      <c r="A83" s="3"/>
      <c r="B83" s="3"/>
      <c r="C83" s="3"/>
      <c r="D83" s="75"/>
      <c r="E83" s="76"/>
      <c r="F83" s="77"/>
      <c r="G83" s="78" t="s">
        <v>104</v>
      </c>
      <c r="H83" s="79"/>
    </row>
    <row r="84" spans="1:8" ht="17.2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51.975000000000001</v>
      </c>
      <c r="H85" s="33">
        <f t="shared" ref="H85:H92" si="19">+F85*G85</f>
        <v>73908.45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35.700000000000003</v>
      </c>
      <c r="H86" s="30">
        <f t="shared" si="19"/>
        <v>164719.80000000002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5250</v>
      </c>
      <c r="H87" s="30">
        <f t="shared" si="19"/>
        <v>10500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17010</v>
      </c>
      <c r="H88" s="33">
        <f t="shared" si="19"/>
        <v>17010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616.35</v>
      </c>
      <c r="H89" s="33">
        <f t="shared" si="19"/>
        <v>18490.5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600</v>
      </c>
      <c r="H90" s="33">
        <f t="shared" si="19"/>
        <v>10320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1575</v>
      </c>
      <c r="H91" s="33">
        <f t="shared" si="19"/>
        <v>14175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6825</v>
      </c>
      <c r="H92" s="33">
        <f t="shared" si="19"/>
        <v>6825</v>
      </c>
    </row>
    <row r="93" spans="1:8" ht="18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315948.75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3780138.4715519999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18.7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15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1780785.1621312499</v>
      </c>
      <c r="H99" s="64">
        <f t="shared" ref="H99" si="21">+F99*G99</f>
        <v>1780785.1621312499</v>
      </c>
    </row>
    <row r="100" spans="1:8" x14ac:dyDescent="0.2">
      <c r="A100" s="3"/>
      <c r="B100" s="3"/>
      <c r="C100" s="3"/>
      <c r="D100" s="27"/>
      <c r="E100" s="13"/>
      <c r="F100" s="9"/>
      <c r="G100" s="16" t="s">
        <v>104</v>
      </c>
      <c r="H100" s="28"/>
    </row>
    <row r="101" spans="1:8" ht="16.5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1109876.454225</v>
      </c>
      <c r="H101" s="64">
        <f t="shared" ref="H101" si="22">+F101*G101</f>
        <v>1109876.454225</v>
      </c>
    </row>
    <row r="102" spans="1:8" x14ac:dyDescent="0.2">
      <c r="A102" s="3"/>
      <c r="B102" s="3"/>
      <c r="C102" s="3"/>
      <c r="D102" s="27"/>
      <c r="E102" s="13"/>
      <c r="F102" s="9"/>
      <c r="G102" s="16" t="s">
        <v>104</v>
      </c>
      <c r="H102" s="28"/>
    </row>
    <row r="103" spans="1:8" ht="1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390718.18376249995</v>
      </c>
      <c r="H103" s="64">
        <f t="shared" ref="H103" si="23">+F103*G103</f>
        <v>390718.18376249995</v>
      </c>
    </row>
    <row r="104" spans="1:8" x14ac:dyDescent="0.2">
      <c r="A104" s="3"/>
      <c r="B104" s="3"/>
      <c r="C104" s="3"/>
      <c r="D104" s="27"/>
      <c r="E104" s="13"/>
      <c r="F104" s="9"/>
      <c r="G104" s="16" t="s">
        <v>104</v>
      </c>
      <c r="H104" s="28"/>
    </row>
    <row r="105" spans="1:8" ht="16.5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256944.81326249999</v>
      </c>
      <c r="H105" s="64">
        <f t="shared" ref="H105" si="24">+F105*G105</f>
        <v>256944.81326249999</v>
      </c>
    </row>
    <row r="106" spans="1:8" x14ac:dyDescent="0.2">
      <c r="A106" s="3"/>
      <c r="B106" s="3"/>
      <c r="C106" s="3"/>
      <c r="D106" s="27"/>
      <c r="E106" s="13"/>
      <c r="F106" s="9"/>
      <c r="G106" s="16" t="s">
        <v>104</v>
      </c>
      <c r="H106" s="28"/>
    </row>
    <row r="107" spans="1:8" ht="15.75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614467.04426250001</v>
      </c>
      <c r="H107" s="64">
        <f t="shared" ref="H107" si="25">+F107*G107</f>
        <v>614467.04426250001</v>
      </c>
    </row>
    <row r="108" spans="1:8" x14ac:dyDescent="0.2">
      <c r="A108" s="3"/>
      <c r="B108" s="3"/>
      <c r="C108" s="3"/>
      <c r="D108" s="80"/>
      <c r="E108" s="17"/>
      <c r="F108" s="9"/>
      <c r="G108" s="16" t="s">
        <v>104</v>
      </c>
      <c r="H108" s="28"/>
    </row>
    <row r="109" spans="1:8" ht="17.2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197823.06988125</v>
      </c>
      <c r="H109" s="64">
        <f t="shared" ref="H109" si="26">+F109*G109</f>
        <v>197823.06988125</v>
      </c>
    </row>
    <row r="110" spans="1:8" x14ac:dyDescent="0.2">
      <c r="A110" s="3"/>
      <c r="B110" s="3"/>
      <c r="C110" s="3"/>
      <c r="D110" s="80"/>
      <c r="E110" s="17"/>
      <c r="F110" s="9"/>
      <c r="G110" s="16" t="s">
        <v>104</v>
      </c>
      <c r="H110" s="28"/>
    </row>
    <row r="111" spans="1:8" ht="16.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882449.94172500004</v>
      </c>
      <c r="H111" s="64">
        <f t="shared" ref="H111" si="27">+F111*G111</f>
        <v>882449.94172500004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5233064.6692499993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H115" s="21"/>
    </row>
    <row r="116" spans="1:8" ht="46.5" customHeight="1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9013203.1408019997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B80D-E5A9-4E99-867D-468D5007230A}">
  <dimension ref="A1:H116"/>
  <sheetViews>
    <sheetView topLeftCell="A94" workbookViewId="0">
      <selection sqref="A1:H4"/>
    </sheetView>
  </sheetViews>
  <sheetFormatPr defaultRowHeight="12.75" x14ac:dyDescent="0.2"/>
  <cols>
    <col min="1" max="1" width="4.28515625" customWidth="1"/>
    <col min="2" max="3" width="0" hidden="1" customWidth="1"/>
    <col min="4" max="4" width="55.7109375" customWidth="1"/>
    <col min="7" max="7" width="14" customWidth="1"/>
    <col min="8" max="8" width="22.7109375" customWidth="1"/>
  </cols>
  <sheetData>
    <row r="1" spans="1:8" x14ac:dyDescent="0.2">
      <c r="A1" s="3"/>
      <c r="B1" s="3"/>
      <c r="C1" s="3"/>
      <c r="D1" s="88"/>
      <c r="E1" s="6"/>
      <c r="F1" s="4"/>
      <c r="G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86"/>
      <c r="H3" s="90" t="s">
        <v>100</v>
      </c>
    </row>
    <row r="4" spans="1:8" ht="13.5" thickBot="1" x14ac:dyDescent="0.25">
      <c r="A4" s="3"/>
      <c r="B4" s="3"/>
      <c r="C4" s="3"/>
      <c r="D4" s="22"/>
      <c r="E4" s="23"/>
      <c r="F4" s="24"/>
      <c r="G4" s="87"/>
      <c r="H4" s="91"/>
    </row>
    <row r="5" spans="1:8" ht="24.75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4.25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6.5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5.75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92000</v>
      </c>
      <c r="H9" s="30">
        <f t="shared" ref="H9:H10" si="0">+F9*G9</f>
        <v>92000</v>
      </c>
    </row>
    <row r="10" spans="1:8" ht="18.7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107000</v>
      </c>
      <c r="H10" s="30">
        <f t="shared" si="0"/>
        <v>107000</v>
      </c>
    </row>
    <row r="11" spans="1:8" ht="15.75" customHeight="1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199000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ht="18.75" customHeight="1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21400</v>
      </c>
      <c r="H14" s="30">
        <f t="shared" ref="H14:H19" si="2">+F14*G14</f>
        <v>21400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3.71</v>
      </c>
      <c r="H15" s="30">
        <f t="shared" si="2"/>
        <v>4767.3500000000004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87200</v>
      </c>
      <c r="H16" s="30">
        <f t="shared" si="2"/>
        <v>87200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8100</v>
      </c>
      <c r="H17" s="30">
        <f t="shared" si="2"/>
        <v>8100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8.5</v>
      </c>
      <c r="H18" s="30">
        <f t="shared" si="2"/>
        <v>64051.24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75.83</v>
      </c>
      <c r="H19" s="30">
        <f t="shared" si="2"/>
        <v>120948.84999999999</v>
      </c>
    </row>
    <row r="20" spans="1:8" ht="16.5" customHeight="1" x14ac:dyDescent="0.2">
      <c r="A20" s="3"/>
      <c r="B20" s="3"/>
      <c r="C20" s="3"/>
      <c r="D20" s="27" t="s">
        <v>26</v>
      </c>
      <c r="E20" s="13"/>
      <c r="F20" s="10"/>
      <c r="G20" s="17"/>
      <c r="H20" s="44">
        <f>H14+H15+H16+H17+H18+H19</f>
        <v>306467.44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ht="16.5" customHeight="1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16.02</v>
      </c>
      <c r="H23" s="33">
        <f t="shared" ref="H23:H25" si="3">+F23*G23</f>
        <v>232440.58799999999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29.9</v>
      </c>
      <c r="H24" s="33">
        <f t="shared" si="3"/>
        <v>65336.582999999999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29.9</v>
      </c>
      <c r="H25" s="30">
        <f t="shared" si="3"/>
        <v>400062</v>
      </c>
    </row>
    <row r="26" spans="1:8" ht="16.5" customHeight="1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697839.17099999997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ht="16.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62.38</v>
      </c>
      <c r="H29" s="33">
        <f t="shared" ref="H29:H37" si="5">+F29*G29</f>
        <v>76415.5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40.58</v>
      </c>
      <c r="H30" s="33">
        <f t="shared" si="5"/>
        <v>244088.69999999998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187</v>
      </c>
      <c r="H31" s="33">
        <f t="shared" si="5"/>
        <v>204765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1.82</v>
      </c>
      <c r="H32" s="33">
        <f t="shared" si="5"/>
        <v>129438.40000000001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96.2</v>
      </c>
      <c r="H33" s="33">
        <f t="shared" si="5"/>
        <v>29148.600000000002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32</v>
      </c>
      <c r="H34" s="33">
        <f t="shared" si="5"/>
        <v>23872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160</v>
      </c>
      <c r="H35" s="33">
        <f t="shared" si="5"/>
        <v>320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107</v>
      </c>
      <c r="H36" s="33">
        <f t="shared" si="5"/>
        <v>1070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3.2</v>
      </c>
      <c r="H37" s="33">
        <f t="shared" si="5"/>
        <v>3136</v>
      </c>
    </row>
    <row r="38" spans="1:8" ht="14.25" customHeight="1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712254.2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ht="16.5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656</v>
      </c>
      <c r="H41" s="34">
        <f t="shared" ref="H41:H44" si="7">+F41*G41</f>
        <v>263305.27999999997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24</v>
      </c>
      <c r="H42" s="34">
        <f t="shared" si="7"/>
        <v>5832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119</v>
      </c>
      <c r="H43" s="34">
        <f t="shared" si="7"/>
        <v>3689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1.1200000000000001</v>
      </c>
      <c r="H44" s="34">
        <f t="shared" si="7"/>
        <v>37185.030400000003</v>
      </c>
    </row>
    <row r="45" spans="1:8" ht="15" customHeight="1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310011.31039999996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ht="16.5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77</v>
      </c>
      <c r="H48" s="33">
        <f t="shared" ref="H48:H54" si="9">+F48*G48</f>
        <v>10780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19</v>
      </c>
      <c r="H49" s="33">
        <f t="shared" si="9"/>
        <v>190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25</v>
      </c>
      <c r="H50" s="33">
        <f t="shared" si="9"/>
        <v>13500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31</v>
      </c>
      <c r="H51" s="33">
        <f t="shared" si="9"/>
        <v>25420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2500</v>
      </c>
      <c r="H52" s="34">
        <f t="shared" si="9"/>
        <v>5000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6000</v>
      </c>
      <c r="H53" s="33">
        <f t="shared" si="9"/>
        <v>30000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6730</v>
      </c>
      <c r="H54" s="33">
        <f t="shared" si="9"/>
        <v>6730</v>
      </c>
    </row>
    <row r="55" spans="1:8" ht="15.75" customHeight="1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91620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ht="14.2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24.56</v>
      </c>
      <c r="H58" s="70">
        <f t="shared" ref="H58:H65" si="11">+F58*G58</f>
        <v>21367.199999999997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21.36</v>
      </c>
      <c r="H59" s="33">
        <f t="shared" si="11"/>
        <v>34069.199999999997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19.22</v>
      </c>
      <c r="H60" s="33">
        <f t="shared" si="11"/>
        <v>2690.7999999999997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2100</v>
      </c>
      <c r="H61" s="33">
        <f t="shared" si="11"/>
        <v>2100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1850</v>
      </c>
      <c r="H62" s="70">
        <f t="shared" si="11"/>
        <v>7400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41800</v>
      </c>
      <c r="H63" s="70">
        <f t="shared" si="11"/>
        <v>41800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3500</v>
      </c>
      <c r="H64" s="70">
        <f t="shared" si="11"/>
        <v>14000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3650</v>
      </c>
      <c r="H65" s="33">
        <f t="shared" si="11"/>
        <v>3650</v>
      </c>
    </row>
    <row r="66" spans="1:8" ht="15.75" customHeight="1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127077.2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ht="15.7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7.25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44</v>
      </c>
      <c r="H69" s="30">
        <f t="shared" ref="H69:H73" si="13">+F69*G69</f>
        <v>440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55.53</v>
      </c>
      <c r="H70" s="30">
        <f t="shared" si="13"/>
        <v>58750.74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2008</v>
      </c>
      <c r="H71" s="30">
        <f t="shared" si="13"/>
        <v>6024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7000</v>
      </c>
      <c r="H72" s="30">
        <f t="shared" si="13"/>
        <v>14000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12000</v>
      </c>
      <c r="H73" s="30">
        <f t="shared" si="13"/>
        <v>12000</v>
      </c>
    </row>
    <row r="74" spans="1:8" ht="16.5" customHeight="1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91214.739999999991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ht="1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52200</v>
      </c>
      <c r="H77" s="33">
        <f t="shared" ref="H77" si="15">F77*G77</f>
        <v>52200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113500</v>
      </c>
      <c r="H78" s="33">
        <f t="shared" ref="H78:H79" si="16">+F78*G78</f>
        <v>113500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107</v>
      </c>
      <c r="H79" s="33">
        <f t="shared" si="16"/>
        <v>11770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22500</v>
      </c>
      <c r="H80" s="33">
        <f t="shared" ref="H80:H81" si="17">F80*G80</f>
        <v>22500</v>
      </c>
    </row>
    <row r="81" spans="1:8" ht="17.25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8100</v>
      </c>
      <c r="H81" s="33">
        <f t="shared" si="17"/>
        <v>8100</v>
      </c>
    </row>
    <row r="82" spans="1:8" ht="16.5" customHeight="1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8">SUM(H77:H81)</f>
        <v>208070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17.2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27</v>
      </c>
      <c r="H85" s="33">
        <f t="shared" ref="H85:H92" si="19">+F85*G85</f>
        <v>38394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25.65</v>
      </c>
      <c r="H86" s="30">
        <f t="shared" si="19"/>
        <v>118349.09999999999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2400</v>
      </c>
      <c r="H87" s="30">
        <f t="shared" si="19"/>
        <v>4800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11000</v>
      </c>
      <c r="H88" s="33">
        <f t="shared" si="19"/>
        <v>11000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802</v>
      </c>
      <c r="H89" s="33">
        <f t="shared" si="19"/>
        <v>24060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214</v>
      </c>
      <c r="H90" s="33">
        <f t="shared" si="19"/>
        <v>3680.7999999999997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12000</v>
      </c>
      <c r="H91" s="33">
        <f t="shared" si="19"/>
        <v>108000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9200</v>
      </c>
      <c r="H92" s="33">
        <f t="shared" si="19"/>
        <v>9200</v>
      </c>
    </row>
    <row r="93" spans="1:8" ht="18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317483.89999999997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3061037.9613999999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14.2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15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1453420</v>
      </c>
      <c r="H99" s="64">
        <f t="shared" ref="H99" si="21">+F99*G99</f>
        <v>1453420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14.25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828600</v>
      </c>
      <c r="H101" s="64">
        <f t="shared" ref="H101" si="22">+F101*G101</f>
        <v>828600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ht="14.2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559600</v>
      </c>
      <c r="H103" s="64">
        <f t="shared" ref="H103" si="23">+F103*G103</f>
        <v>559600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ht="14.25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305000</v>
      </c>
      <c r="H105" s="64">
        <f t="shared" ref="H105" si="24">+F105*G105</f>
        <v>305000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ht="14.25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326200</v>
      </c>
      <c r="H107" s="64">
        <f t="shared" ref="H107" si="25">+F107*G107</f>
        <v>326200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ht="13.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104500</v>
      </c>
      <c r="H109" s="64">
        <f t="shared" ref="H109" si="26">+F109*G109</f>
        <v>104500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ht="15.7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689300</v>
      </c>
      <c r="H111" s="64">
        <f t="shared" ref="H111" si="27">+F111*G111</f>
        <v>689300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4266620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G115" s="4"/>
      <c r="H115" s="21"/>
    </row>
    <row r="116" spans="1:8" ht="17.25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7327657.9614000004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092E-1E49-46D8-95F3-FEE10D2A92EC}">
  <dimension ref="A1:H116"/>
  <sheetViews>
    <sheetView topLeftCell="A24" workbookViewId="0">
      <selection activeCell="H116" sqref="H116"/>
    </sheetView>
  </sheetViews>
  <sheetFormatPr defaultRowHeight="12.75" x14ac:dyDescent="0.2"/>
  <cols>
    <col min="1" max="1" width="3" customWidth="1"/>
    <col min="2" max="3" width="0" hidden="1" customWidth="1"/>
    <col min="4" max="4" width="69.85546875" customWidth="1"/>
    <col min="7" max="7" width="15.7109375" customWidth="1"/>
    <col min="8" max="8" width="21" customWidth="1"/>
  </cols>
  <sheetData>
    <row r="1" spans="1:8" x14ac:dyDescent="0.2">
      <c r="A1" s="3"/>
      <c r="B1" s="3"/>
      <c r="C1" s="3"/>
      <c r="D1" s="88"/>
      <c r="E1" s="6"/>
      <c r="F1" s="4"/>
      <c r="G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86"/>
      <c r="H3" s="90" t="s">
        <v>107</v>
      </c>
    </row>
    <row r="4" spans="1:8" ht="13.5" thickBot="1" x14ac:dyDescent="0.25">
      <c r="A4" s="3"/>
      <c r="B4" s="3"/>
      <c r="C4" s="3"/>
      <c r="D4" s="22"/>
      <c r="E4" s="23"/>
      <c r="F4" s="24"/>
      <c r="G4" s="87"/>
      <c r="H4" s="91"/>
    </row>
    <row r="5" spans="1:8" ht="24.75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5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6.5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5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35000</v>
      </c>
      <c r="H9" s="30">
        <f t="shared" ref="H9:H10" si="0">+F9*G9</f>
        <v>35000</v>
      </c>
    </row>
    <row r="10" spans="1:8" ht="1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100873</v>
      </c>
      <c r="H10" s="30">
        <f t="shared" si="0"/>
        <v>100873</v>
      </c>
    </row>
    <row r="11" spans="1:8" ht="15" customHeight="1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135873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ht="14.25" customHeight="1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3863</v>
      </c>
      <c r="H14" s="30">
        <f t="shared" ref="H14:H19" si="2">+F14*G14</f>
        <v>3863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3.57</v>
      </c>
      <c r="H15" s="30">
        <f t="shared" si="2"/>
        <v>4587.45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132221</v>
      </c>
      <c r="H16" s="30">
        <f t="shared" si="2"/>
        <v>132221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24205</v>
      </c>
      <c r="H17" s="30">
        <f t="shared" si="2"/>
        <v>24205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3.25</v>
      </c>
      <c r="H18" s="30">
        <f t="shared" si="2"/>
        <v>24490.18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63.17</v>
      </c>
      <c r="H19" s="30">
        <f t="shared" si="2"/>
        <v>100756.15000000001</v>
      </c>
    </row>
    <row r="20" spans="1:8" ht="15" customHeight="1" x14ac:dyDescent="0.2">
      <c r="A20" s="3"/>
      <c r="B20" s="3"/>
      <c r="C20" s="3"/>
      <c r="D20" s="27" t="s">
        <v>26</v>
      </c>
      <c r="E20" s="13"/>
      <c r="F20" s="10"/>
      <c r="G20" s="17"/>
      <c r="H20" s="44">
        <v>189371.77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ht="14.25" customHeight="1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9.75</v>
      </c>
      <c r="H23" s="33">
        <f t="shared" ref="H23:H25" si="3">+F23*G23</f>
        <v>141466.65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10.029999999999999</v>
      </c>
      <c r="H24" s="33">
        <f t="shared" si="3"/>
        <v>21917.255099999998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10.050000000000001</v>
      </c>
      <c r="H25" s="30">
        <f t="shared" si="3"/>
        <v>134469</v>
      </c>
    </row>
    <row r="26" spans="1:8" ht="16.5" customHeight="1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297852.90509999997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ht="16.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44.85</v>
      </c>
      <c r="H29" s="33">
        <f t="shared" ref="H29:H37" si="5">+F29*G29</f>
        <v>54941.25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 t="s">
        <v>108</v>
      </c>
      <c r="H30" s="33">
        <v>0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249</v>
      </c>
      <c r="H31" s="33">
        <f t="shared" si="5"/>
        <v>272655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2.94</v>
      </c>
      <c r="H32" s="33">
        <v>208737.2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182.7</v>
      </c>
      <c r="H33" s="33">
        <f t="shared" si="5"/>
        <v>55358.1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25.75</v>
      </c>
      <c r="H34" s="33">
        <f t="shared" si="5"/>
        <v>19209.5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275</v>
      </c>
      <c r="H35" s="33">
        <f t="shared" si="5"/>
        <v>550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 t="s">
        <v>109</v>
      </c>
      <c r="H36" s="33">
        <v>0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2.25</v>
      </c>
      <c r="H37" s="33">
        <f t="shared" si="5"/>
        <v>2205</v>
      </c>
    </row>
    <row r="38" spans="1:8" ht="15.75" customHeight="1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613656.04999999993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ht="15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556.72</v>
      </c>
      <c r="H41" s="34">
        <f t="shared" ref="H41:H43" si="7">+F41*G41</f>
        <v>223456.27360000001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49.38</v>
      </c>
      <c r="H42" s="34">
        <f t="shared" si="7"/>
        <v>11999.34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116.29</v>
      </c>
      <c r="H43" s="34">
        <f t="shared" si="7"/>
        <v>3604.9900000000002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 t="s">
        <v>110</v>
      </c>
      <c r="H44" s="34">
        <v>0</v>
      </c>
    </row>
    <row r="45" spans="1:8" ht="15.75" customHeight="1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239060.6036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ht="15.75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148.94999999999999</v>
      </c>
      <c r="H48" s="33">
        <f t="shared" ref="H48:H54" si="9">+F48*G48</f>
        <v>20853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76.86</v>
      </c>
      <c r="H49" s="33">
        <f t="shared" si="9"/>
        <v>768.6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38.85</v>
      </c>
      <c r="H50" s="33">
        <f t="shared" si="9"/>
        <v>20979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36.72</v>
      </c>
      <c r="H51" s="33">
        <f t="shared" si="9"/>
        <v>30110.399999999998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9441.34</v>
      </c>
      <c r="H52" s="34">
        <f t="shared" si="9"/>
        <v>18882.68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5300.07</v>
      </c>
      <c r="H53" s="33">
        <f t="shared" si="9"/>
        <v>26500.35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42399</v>
      </c>
      <c r="H54" s="33">
        <f t="shared" si="9"/>
        <v>42399</v>
      </c>
    </row>
    <row r="55" spans="1:8" ht="15" customHeight="1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160493.03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ht="15.7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38.24</v>
      </c>
      <c r="H58" s="70">
        <f t="shared" ref="H58:H65" si="11">+F58*G58</f>
        <v>33268.800000000003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31.64</v>
      </c>
      <c r="H59" s="33">
        <f t="shared" si="11"/>
        <v>50465.8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26.77</v>
      </c>
      <c r="H60" s="33">
        <f t="shared" si="11"/>
        <v>3747.7999999999997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1727.42</v>
      </c>
      <c r="H61" s="33">
        <f t="shared" si="11"/>
        <v>1727.42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1470.39</v>
      </c>
      <c r="H62" s="70">
        <f t="shared" si="11"/>
        <v>5881.56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45297.8</v>
      </c>
      <c r="H63" s="70">
        <f t="shared" si="11"/>
        <v>45297.8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2388.2399999999998</v>
      </c>
      <c r="H64" s="70">
        <f t="shared" si="11"/>
        <v>9552.9599999999991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1248</v>
      </c>
      <c r="H65" s="33">
        <f t="shared" si="11"/>
        <v>1248</v>
      </c>
    </row>
    <row r="66" spans="1:8" ht="14.25" customHeight="1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151190.13999999998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ht="12.7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5.75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33</v>
      </c>
      <c r="H69" s="30">
        <f t="shared" ref="H69:H73" si="13">+F69*G69</f>
        <v>330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33</v>
      </c>
      <c r="H70" s="30">
        <f t="shared" si="13"/>
        <v>34914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1398.68</v>
      </c>
      <c r="H71" s="30">
        <f t="shared" si="13"/>
        <v>4196.04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5314.62</v>
      </c>
      <c r="H72" s="30">
        <f t="shared" si="13"/>
        <v>10629.24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15853</v>
      </c>
      <c r="H73" s="30">
        <f t="shared" si="13"/>
        <v>15853</v>
      </c>
    </row>
    <row r="74" spans="1:8" ht="14.25" customHeight="1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65922.28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ht="15.7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33887</v>
      </c>
      <c r="H77" s="33">
        <f t="shared" ref="H77" si="15">F77*G77</f>
        <v>33887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140194</v>
      </c>
      <c r="H78" s="33">
        <f t="shared" ref="H78:H79" si="16">+F78*G78</f>
        <v>140194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273</v>
      </c>
      <c r="H79" s="33">
        <f t="shared" si="16"/>
        <v>30030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 t="s">
        <v>111</v>
      </c>
      <c r="H80" s="33">
        <v>0</v>
      </c>
    </row>
    <row r="81" spans="1:8" ht="14.25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 t="s">
        <v>111</v>
      </c>
      <c r="H81" s="33">
        <v>0</v>
      </c>
    </row>
    <row r="82" spans="1:8" ht="12.75" customHeight="1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7">SUM(H77:H81)</f>
        <v>204111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13.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29.98</v>
      </c>
      <c r="H85" s="33">
        <f t="shared" ref="H85:H92" si="18">+F85*G85</f>
        <v>42631.56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25.22</v>
      </c>
      <c r="H86" s="30">
        <f t="shared" si="18"/>
        <v>116365.08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5200</v>
      </c>
      <c r="H87" s="30">
        <f t="shared" si="18"/>
        <v>10400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20497</v>
      </c>
      <c r="H88" s="33">
        <f t="shared" si="18"/>
        <v>20497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250</v>
      </c>
      <c r="H89" s="33">
        <f t="shared" si="18"/>
        <v>7500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63</v>
      </c>
      <c r="H90" s="33">
        <f t="shared" si="18"/>
        <v>1083.5999999999999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1751</v>
      </c>
      <c r="H91" s="33">
        <f t="shared" si="18"/>
        <v>15759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1908</v>
      </c>
      <c r="H92" s="33">
        <f t="shared" si="18"/>
        <v>1908</v>
      </c>
    </row>
    <row r="93" spans="1:8" ht="15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216144.24000000002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19">SUM(H11,H20,H26,H38,H45,H55,H66,H74,H82,H93)</f>
        <v>2273675.0186999999</v>
      </c>
    </row>
    <row r="96" spans="1:8" ht="16.5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1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15.75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1389748</v>
      </c>
      <c r="H99" s="64">
        <f t="shared" ref="H99" si="20">+F99*G99</f>
        <v>1389748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14.25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513192</v>
      </c>
      <c r="H101" s="64">
        <f t="shared" ref="H101" si="21">+F101*G101</f>
        <v>513192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ht="13.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580745</v>
      </c>
      <c r="H103" s="64">
        <f t="shared" ref="H103" si="22">+F103*G103</f>
        <v>580745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ht="12.75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290494</v>
      </c>
      <c r="H105" s="64">
        <f t="shared" ref="H105" si="23">+F105*G105</f>
        <v>290494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ht="13.5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522825</v>
      </c>
      <c r="H107" s="64">
        <f t="shared" ref="H107" si="24">+F107*G107</f>
        <v>522825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ht="13.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76569</v>
      </c>
      <c r="H109" s="64">
        <f t="shared" ref="H109" si="25">+F109*G109</f>
        <v>76569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ht="16.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497643</v>
      </c>
      <c r="H111" s="64">
        <f t="shared" ref="H111" si="26">+F111*G111</f>
        <v>497643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7">SUM(H98:H113)</f>
        <v>3871216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G115" s="4"/>
      <c r="H115" s="21"/>
    </row>
    <row r="116" spans="1:8" ht="17.25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8">SUM(H114,H95)</f>
        <v>6144891.0186999999</v>
      </c>
    </row>
  </sheetData>
  <mergeCells count="2">
    <mergeCell ref="D95:G95"/>
    <mergeCell ref="D114:G1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6D8A-534C-4B9A-9B7A-7113A3008507}">
  <dimension ref="A1:H116"/>
  <sheetViews>
    <sheetView topLeftCell="A30" workbookViewId="0">
      <selection activeCell="H21" sqref="H21"/>
    </sheetView>
  </sheetViews>
  <sheetFormatPr defaultRowHeight="12.75" x14ac:dyDescent="0.2"/>
  <cols>
    <col min="1" max="1" width="3.42578125" customWidth="1"/>
    <col min="2" max="3" width="0" hidden="1" customWidth="1"/>
    <col min="4" max="4" width="55.140625" customWidth="1"/>
    <col min="7" max="7" width="15.42578125" style="4" customWidth="1"/>
    <col min="8" max="8" width="24.85546875" customWidth="1"/>
  </cols>
  <sheetData>
    <row r="1" spans="1:8" x14ac:dyDescent="0.2">
      <c r="A1" s="3"/>
      <c r="B1" s="3"/>
      <c r="C1" s="3"/>
      <c r="D1" s="88"/>
      <c r="E1" s="6"/>
      <c r="F1" s="4"/>
      <c r="H1" s="23"/>
    </row>
    <row r="2" spans="1:8" ht="13.5" thickBot="1" x14ac:dyDescent="0.25">
      <c r="A2" s="3"/>
      <c r="B2" s="3"/>
      <c r="C2" s="3"/>
      <c r="D2" s="89"/>
      <c r="E2" s="6"/>
      <c r="F2" s="4"/>
      <c r="G2" s="57"/>
      <c r="H2" s="82"/>
    </row>
    <row r="3" spans="1:8" ht="13.5" thickTop="1" x14ac:dyDescent="0.2">
      <c r="A3" s="3"/>
      <c r="B3" s="3"/>
      <c r="C3" s="3"/>
      <c r="D3" s="22"/>
      <c r="E3" s="23"/>
      <c r="F3" s="4"/>
      <c r="G3" s="93"/>
      <c r="H3" s="90" t="s">
        <v>102</v>
      </c>
    </row>
    <row r="4" spans="1:8" ht="13.5" thickBot="1" x14ac:dyDescent="0.25">
      <c r="A4" s="3"/>
      <c r="B4" s="3"/>
      <c r="C4" s="3"/>
      <c r="D4" s="22"/>
      <c r="E4" s="23"/>
      <c r="F4" s="24"/>
      <c r="H4" s="91"/>
    </row>
    <row r="5" spans="1:8" ht="24.75" thickTop="1" x14ac:dyDescent="0.2">
      <c r="A5" s="1"/>
      <c r="B5" s="1" t="s">
        <v>4</v>
      </c>
      <c r="C5" s="1" t="s">
        <v>5</v>
      </c>
      <c r="D5" s="58" t="s">
        <v>0</v>
      </c>
      <c r="E5" s="59" t="s">
        <v>1</v>
      </c>
      <c r="F5" s="60" t="s">
        <v>6</v>
      </c>
      <c r="G5" s="61" t="s">
        <v>7</v>
      </c>
      <c r="H5" s="62" t="s">
        <v>28</v>
      </c>
    </row>
    <row r="6" spans="1:8" ht="15.75" customHeight="1" x14ac:dyDescent="0.2">
      <c r="A6" s="3"/>
      <c r="B6" s="3"/>
      <c r="C6" s="3"/>
      <c r="D6" s="35" t="s">
        <v>20</v>
      </c>
      <c r="E6" s="36"/>
      <c r="F6" s="37"/>
      <c r="G6" s="38"/>
      <c r="H6" s="39"/>
    </row>
    <row r="7" spans="1:8" x14ac:dyDescent="0.2">
      <c r="A7" s="1"/>
      <c r="B7" s="1"/>
      <c r="C7" s="1"/>
      <c r="D7" s="25"/>
      <c r="E7" s="14"/>
      <c r="F7" s="9"/>
      <c r="G7" s="16"/>
      <c r="H7" s="26"/>
    </row>
    <row r="8" spans="1:8" ht="17.25" customHeight="1" x14ac:dyDescent="0.2">
      <c r="A8" s="1"/>
      <c r="B8" s="1"/>
      <c r="C8" s="1"/>
      <c r="D8" s="27" t="s">
        <v>19</v>
      </c>
      <c r="E8" s="13"/>
      <c r="F8" s="10"/>
      <c r="G8" s="17"/>
      <c r="H8" s="28"/>
    </row>
    <row r="9" spans="1:8" ht="15" customHeight="1" x14ac:dyDescent="0.2">
      <c r="A9" s="1"/>
      <c r="B9" s="1"/>
      <c r="C9" s="1"/>
      <c r="D9" s="55" t="s">
        <v>95</v>
      </c>
      <c r="E9" s="56" t="s">
        <v>14</v>
      </c>
      <c r="F9" s="81">
        <v>1</v>
      </c>
      <c r="G9" s="41">
        <v>338121</v>
      </c>
      <c r="H9" s="30">
        <f t="shared" ref="H9:H10" si="0">+F9*G9</f>
        <v>338121</v>
      </c>
    </row>
    <row r="10" spans="1:8" ht="14.25" customHeight="1" x14ac:dyDescent="0.2">
      <c r="A10" s="1"/>
      <c r="B10" s="1"/>
      <c r="C10" s="1"/>
      <c r="D10" s="55" t="s">
        <v>96</v>
      </c>
      <c r="E10" s="56" t="s">
        <v>14</v>
      </c>
      <c r="F10" s="81">
        <v>1</v>
      </c>
      <c r="G10" s="41">
        <v>160000</v>
      </c>
      <c r="H10" s="30">
        <f t="shared" si="0"/>
        <v>160000</v>
      </c>
    </row>
    <row r="11" spans="1:8" ht="15" customHeight="1" x14ac:dyDescent="0.2">
      <c r="A11" s="1"/>
      <c r="B11" s="1"/>
      <c r="C11" s="1"/>
      <c r="D11" s="27" t="s">
        <v>19</v>
      </c>
      <c r="E11" s="13"/>
      <c r="F11" s="10"/>
      <c r="G11" s="17"/>
      <c r="H11" s="44">
        <f t="shared" ref="H11" si="1">SUM(H9:H10)</f>
        <v>498121</v>
      </c>
    </row>
    <row r="12" spans="1:8" x14ac:dyDescent="0.2">
      <c r="A12" s="1"/>
      <c r="B12" s="1"/>
      <c r="C12" s="1"/>
      <c r="D12" s="25"/>
      <c r="E12" s="14"/>
      <c r="F12" s="9"/>
      <c r="G12" s="16"/>
      <c r="H12" s="26"/>
    </row>
    <row r="13" spans="1:8" ht="15" customHeight="1" x14ac:dyDescent="0.2">
      <c r="A13" s="7"/>
      <c r="B13" s="7"/>
      <c r="C13" s="7"/>
      <c r="D13" s="27" t="s">
        <v>26</v>
      </c>
      <c r="E13" s="13"/>
      <c r="F13" s="10"/>
      <c r="G13" s="17"/>
      <c r="H13" s="28"/>
    </row>
    <row r="14" spans="1:8" x14ac:dyDescent="0.2">
      <c r="A14" s="7"/>
      <c r="B14" s="7"/>
      <c r="C14" s="7"/>
      <c r="D14" s="29" t="s">
        <v>15</v>
      </c>
      <c r="E14" s="40" t="s">
        <v>14</v>
      </c>
      <c r="F14" s="11">
        <v>1</v>
      </c>
      <c r="G14" s="41">
        <v>35000</v>
      </c>
      <c r="H14" s="30">
        <f t="shared" ref="H14:H19" si="2">+F14*G14</f>
        <v>35000</v>
      </c>
    </row>
    <row r="15" spans="1:8" x14ac:dyDescent="0.2">
      <c r="A15" s="3"/>
      <c r="B15" s="3"/>
      <c r="C15" s="3"/>
      <c r="D15" s="29" t="s">
        <v>33</v>
      </c>
      <c r="E15" s="40" t="s">
        <v>10</v>
      </c>
      <c r="F15" s="11">
        <v>1285</v>
      </c>
      <c r="G15" s="41">
        <v>3.71</v>
      </c>
      <c r="H15" s="30">
        <f t="shared" si="2"/>
        <v>4767.3500000000004</v>
      </c>
    </row>
    <row r="16" spans="1:8" x14ac:dyDescent="0.2">
      <c r="A16" s="3"/>
      <c r="B16" s="3"/>
      <c r="C16" s="3"/>
      <c r="D16" s="29" t="s">
        <v>13</v>
      </c>
      <c r="E16" s="40" t="s">
        <v>14</v>
      </c>
      <c r="F16" s="11">
        <v>1</v>
      </c>
      <c r="G16" s="41">
        <v>117174.28</v>
      </c>
      <c r="H16" s="30">
        <f t="shared" si="2"/>
        <v>117174.28</v>
      </c>
    </row>
    <row r="17" spans="1:8" x14ac:dyDescent="0.2">
      <c r="A17" s="3"/>
      <c r="B17" s="3"/>
      <c r="C17" s="3"/>
      <c r="D17" s="29" t="s">
        <v>16</v>
      </c>
      <c r="E17" s="40" t="s">
        <v>14</v>
      </c>
      <c r="F17" s="11">
        <v>1</v>
      </c>
      <c r="G17" s="41">
        <v>27500</v>
      </c>
      <c r="H17" s="30">
        <f t="shared" si="2"/>
        <v>27500</v>
      </c>
    </row>
    <row r="18" spans="1:8" x14ac:dyDescent="0.2">
      <c r="A18" s="3"/>
      <c r="B18" s="3"/>
      <c r="C18" s="3"/>
      <c r="D18" s="29" t="s">
        <v>12</v>
      </c>
      <c r="E18" s="40" t="s">
        <v>9</v>
      </c>
      <c r="F18" s="11">
        <v>7535.44</v>
      </c>
      <c r="G18" s="41">
        <v>7.44</v>
      </c>
      <c r="H18" s="30">
        <f t="shared" si="2"/>
        <v>56063.673600000002</v>
      </c>
    </row>
    <row r="19" spans="1:8" x14ac:dyDescent="0.2">
      <c r="A19" s="3"/>
      <c r="B19" s="3"/>
      <c r="C19" s="3"/>
      <c r="D19" s="29" t="s">
        <v>36</v>
      </c>
      <c r="E19" s="40" t="s">
        <v>9</v>
      </c>
      <c r="F19" s="11">
        <v>1595</v>
      </c>
      <c r="G19" s="41">
        <v>79.72</v>
      </c>
      <c r="H19" s="30">
        <f t="shared" si="2"/>
        <v>127153.4</v>
      </c>
    </row>
    <row r="20" spans="1:8" ht="15" customHeight="1" x14ac:dyDescent="0.2">
      <c r="A20" s="3"/>
      <c r="B20" s="3"/>
      <c r="C20" s="3"/>
      <c r="D20" s="27" t="s">
        <v>26</v>
      </c>
      <c r="E20" s="13"/>
      <c r="F20" s="10"/>
      <c r="G20" s="17"/>
      <c r="H20" s="44">
        <v>240505.3</v>
      </c>
    </row>
    <row r="21" spans="1:8" x14ac:dyDescent="0.2">
      <c r="A21" s="3"/>
      <c r="B21" s="3"/>
      <c r="C21" s="3"/>
      <c r="D21" s="29"/>
      <c r="E21" s="15"/>
      <c r="F21" s="11"/>
      <c r="G21" s="11"/>
      <c r="H21" s="30"/>
    </row>
    <row r="22" spans="1:8" ht="15.75" customHeight="1" x14ac:dyDescent="0.2">
      <c r="A22" s="3"/>
      <c r="B22" s="3"/>
      <c r="C22" s="3"/>
      <c r="D22" s="27" t="s">
        <v>21</v>
      </c>
      <c r="E22" s="13"/>
      <c r="F22" s="10"/>
      <c r="G22" s="17"/>
      <c r="H22" s="28"/>
    </row>
    <row r="23" spans="1:8" x14ac:dyDescent="0.2">
      <c r="A23" s="3"/>
      <c r="B23" s="3"/>
      <c r="C23" s="3"/>
      <c r="D23" s="29" t="s">
        <v>17</v>
      </c>
      <c r="E23" s="40" t="s">
        <v>8</v>
      </c>
      <c r="F23" s="19">
        <v>14509.4</v>
      </c>
      <c r="G23" s="42">
        <v>17.3</v>
      </c>
      <c r="H23" s="33">
        <f t="shared" ref="H23:H25" si="3">+F23*G23</f>
        <v>251012.62</v>
      </c>
    </row>
    <row r="24" spans="1:8" x14ac:dyDescent="0.2">
      <c r="A24" s="4"/>
      <c r="B24" s="4"/>
      <c r="C24" s="4"/>
      <c r="D24" s="29" t="s">
        <v>30</v>
      </c>
      <c r="E24" s="40" t="s">
        <v>8</v>
      </c>
      <c r="F24" s="19">
        <v>2185.17</v>
      </c>
      <c r="G24" s="42">
        <v>19.07</v>
      </c>
      <c r="H24" s="33">
        <f t="shared" si="3"/>
        <v>41671.191900000005</v>
      </c>
    </row>
    <row r="25" spans="1:8" x14ac:dyDescent="0.2">
      <c r="A25" s="4"/>
      <c r="B25" s="4"/>
      <c r="C25" s="4"/>
      <c r="D25" s="29" t="s">
        <v>22</v>
      </c>
      <c r="E25" s="40" t="s">
        <v>8</v>
      </c>
      <c r="F25" s="19">
        <v>13380</v>
      </c>
      <c r="G25" s="42">
        <v>32.9</v>
      </c>
      <c r="H25" s="30">
        <f t="shared" si="3"/>
        <v>440202</v>
      </c>
    </row>
    <row r="26" spans="1:8" ht="15" customHeight="1" x14ac:dyDescent="0.2">
      <c r="A26" s="3"/>
      <c r="B26" s="3"/>
      <c r="C26" s="3"/>
      <c r="D26" s="27" t="s">
        <v>21</v>
      </c>
      <c r="E26" s="13"/>
      <c r="F26" s="10"/>
      <c r="G26" s="17"/>
      <c r="H26" s="44">
        <f t="shared" ref="H26" si="4">SUM(H23:H25)</f>
        <v>732885.81189999997</v>
      </c>
    </row>
    <row r="27" spans="1:8" x14ac:dyDescent="0.2">
      <c r="A27" s="3"/>
      <c r="B27" s="3"/>
      <c r="C27" s="3"/>
      <c r="D27" s="27"/>
      <c r="E27" s="13"/>
      <c r="F27" s="10"/>
      <c r="G27" s="17"/>
      <c r="H27" s="44"/>
    </row>
    <row r="28" spans="1:8" ht="14.25" customHeight="1" x14ac:dyDescent="0.2">
      <c r="A28" s="3"/>
      <c r="B28" s="3"/>
      <c r="C28" s="3"/>
      <c r="D28" s="27" t="s">
        <v>31</v>
      </c>
      <c r="E28" s="43"/>
      <c r="F28" s="18" t="s">
        <v>6</v>
      </c>
      <c r="G28" s="16" t="s">
        <v>7</v>
      </c>
      <c r="H28" s="32"/>
    </row>
    <row r="29" spans="1:8" x14ac:dyDescent="0.2">
      <c r="A29" s="3"/>
      <c r="B29" s="3"/>
      <c r="C29" s="3"/>
      <c r="D29" s="29" t="s">
        <v>18</v>
      </c>
      <c r="E29" s="40" t="s">
        <v>8</v>
      </c>
      <c r="F29" s="19">
        <v>1225</v>
      </c>
      <c r="G29" s="42">
        <v>62.5</v>
      </c>
      <c r="H29" s="33">
        <f t="shared" ref="H29:H37" si="5">+F29*G29</f>
        <v>76562.5</v>
      </c>
    </row>
    <row r="30" spans="1:8" x14ac:dyDescent="0.2">
      <c r="A30" s="3"/>
      <c r="B30" s="3"/>
      <c r="C30" s="3"/>
      <c r="D30" s="29" t="s">
        <v>34</v>
      </c>
      <c r="E30" s="40" t="s">
        <v>9</v>
      </c>
      <c r="F30" s="19">
        <v>6015</v>
      </c>
      <c r="G30" s="42">
        <v>64.2</v>
      </c>
      <c r="H30" s="33">
        <f t="shared" si="5"/>
        <v>386163</v>
      </c>
    </row>
    <row r="31" spans="1:8" x14ac:dyDescent="0.2">
      <c r="A31" s="3"/>
      <c r="B31" s="3"/>
      <c r="C31" s="3"/>
      <c r="D31" s="29" t="s">
        <v>35</v>
      </c>
      <c r="E31" s="40" t="s">
        <v>8</v>
      </c>
      <c r="F31" s="19">
        <v>1095</v>
      </c>
      <c r="G31" s="42">
        <v>211.86</v>
      </c>
      <c r="H31" s="33">
        <f t="shared" si="5"/>
        <v>231986.7</v>
      </c>
    </row>
    <row r="32" spans="1:8" x14ac:dyDescent="0.2">
      <c r="A32" s="4"/>
      <c r="B32" s="4"/>
      <c r="C32" s="4"/>
      <c r="D32" s="29" t="s">
        <v>38</v>
      </c>
      <c r="E32" s="40" t="s">
        <v>9</v>
      </c>
      <c r="F32" s="19">
        <v>71120</v>
      </c>
      <c r="G32" s="42">
        <v>1.82</v>
      </c>
      <c r="H32" s="33">
        <f t="shared" si="5"/>
        <v>129438.40000000001</v>
      </c>
    </row>
    <row r="33" spans="1:8" x14ac:dyDescent="0.2">
      <c r="A33" s="4"/>
      <c r="B33" s="4"/>
      <c r="C33" s="4"/>
      <c r="D33" s="29" t="s">
        <v>45</v>
      </c>
      <c r="E33" s="40" t="s">
        <v>9</v>
      </c>
      <c r="F33" s="19">
        <v>303</v>
      </c>
      <c r="G33" s="42">
        <v>69.55</v>
      </c>
      <c r="H33" s="33">
        <f t="shared" si="5"/>
        <v>21073.649999999998</v>
      </c>
    </row>
    <row r="34" spans="1:8" x14ac:dyDescent="0.2">
      <c r="A34" s="4"/>
      <c r="B34" s="4"/>
      <c r="C34" s="4"/>
      <c r="D34" s="29" t="s">
        <v>46</v>
      </c>
      <c r="E34" s="40" t="s">
        <v>10</v>
      </c>
      <c r="F34" s="19">
        <v>746</v>
      </c>
      <c r="G34" s="42">
        <v>16.05</v>
      </c>
      <c r="H34" s="33">
        <f t="shared" si="5"/>
        <v>11973.300000000001</v>
      </c>
    </row>
    <row r="35" spans="1:8" x14ac:dyDescent="0.2">
      <c r="A35" s="4"/>
      <c r="B35" s="4"/>
      <c r="C35" s="4"/>
      <c r="D35" s="29" t="s">
        <v>47</v>
      </c>
      <c r="E35" s="40" t="s">
        <v>11</v>
      </c>
      <c r="F35" s="19">
        <v>2</v>
      </c>
      <c r="G35" s="42">
        <v>375</v>
      </c>
      <c r="H35" s="33">
        <f t="shared" si="5"/>
        <v>750</v>
      </c>
    </row>
    <row r="36" spans="1:8" x14ac:dyDescent="0.2">
      <c r="A36" s="4"/>
      <c r="B36" s="4"/>
      <c r="C36" s="4"/>
      <c r="D36" s="29" t="s">
        <v>48</v>
      </c>
      <c r="E36" s="40" t="s">
        <v>50</v>
      </c>
      <c r="F36" s="19">
        <v>10</v>
      </c>
      <c r="G36" s="42">
        <v>10.7</v>
      </c>
      <c r="H36" s="33">
        <f t="shared" si="5"/>
        <v>107</v>
      </c>
    </row>
    <row r="37" spans="1:8" x14ac:dyDescent="0.2">
      <c r="A37" s="4"/>
      <c r="B37" s="4"/>
      <c r="C37" s="4"/>
      <c r="D37" s="29" t="s">
        <v>49</v>
      </c>
      <c r="E37" s="40" t="s">
        <v>10</v>
      </c>
      <c r="F37" s="19">
        <v>980</v>
      </c>
      <c r="G37" s="42">
        <v>3.48</v>
      </c>
      <c r="H37" s="33">
        <f t="shared" si="5"/>
        <v>3410.4</v>
      </c>
    </row>
    <row r="38" spans="1:8" ht="15.75" customHeight="1" x14ac:dyDescent="0.2">
      <c r="A38" s="3"/>
      <c r="B38" s="3"/>
      <c r="C38" s="3"/>
      <c r="D38" s="27" t="s">
        <v>31</v>
      </c>
      <c r="E38" s="43"/>
      <c r="F38" s="63"/>
      <c r="G38" s="17"/>
      <c r="H38" s="64">
        <f t="shared" ref="H38" si="6">SUM(H29:H37)</f>
        <v>861464.95000000007</v>
      </c>
    </row>
    <row r="39" spans="1:8" x14ac:dyDescent="0.2">
      <c r="A39" s="3"/>
      <c r="B39" s="3"/>
      <c r="C39" s="3"/>
      <c r="D39" s="27"/>
      <c r="E39" s="43"/>
      <c r="F39" s="63"/>
      <c r="G39" s="17"/>
      <c r="H39" s="64"/>
    </row>
    <row r="40" spans="1:8" ht="15.75" customHeight="1" x14ac:dyDescent="0.2">
      <c r="A40" s="3"/>
      <c r="B40" s="3"/>
      <c r="C40" s="3"/>
      <c r="D40" s="27" t="s">
        <v>39</v>
      </c>
      <c r="E40" s="43"/>
      <c r="F40" s="9" t="s">
        <v>6</v>
      </c>
      <c r="G40" s="16" t="s">
        <v>7</v>
      </c>
      <c r="H40" s="28"/>
    </row>
    <row r="41" spans="1:8" x14ac:dyDescent="0.2">
      <c r="A41" s="4"/>
      <c r="B41" s="4"/>
      <c r="C41" s="4"/>
      <c r="D41" s="29" t="s">
        <v>40</v>
      </c>
      <c r="E41" s="40" t="s">
        <v>8</v>
      </c>
      <c r="F41" s="19">
        <v>401.38</v>
      </c>
      <c r="G41" s="42">
        <v>686.94</v>
      </c>
      <c r="H41" s="34">
        <f t="shared" ref="H41:H44" si="7">+F41*G41</f>
        <v>275723.97720000002</v>
      </c>
    </row>
    <row r="42" spans="1:8" x14ac:dyDescent="0.2">
      <c r="A42" s="4"/>
      <c r="B42" s="4"/>
      <c r="C42" s="4"/>
      <c r="D42" s="29" t="s">
        <v>41</v>
      </c>
      <c r="E42" s="40" t="s">
        <v>10</v>
      </c>
      <c r="F42" s="19">
        <v>243</v>
      </c>
      <c r="G42" s="42">
        <v>24.1</v>
      </c>
      <c r="H42" s="34">
        <f t="shared" si="7"/>
        <v>5856.3</v>
      </c>
    </row>
    <row r="43" spans="1:8" x14ac:dyDescent="0.2">
      <c r="A43" s="4"/>
      <c r="B43" s="4"/>
      <c r="C43" s="4"/>
      <c r="D43" s="29" t="s">
        <v>42</v>
      </c>
      <c r="E43" s="40" t="s">
        <v>10</v>
      </c>
      <c r="F43" s="19">
        <v>31</v>
      </c>
      <c r="G43" s="42">
        <v>214</v>
      </c>
      <c r="H43" s="34">
        <f t="shared" si="7"/>
        <v>6634</v>
      </c>
    </row>
    <row r="44" spans="1:8" x14ac:dyDescent="0.2">
      <c r="A44" s="4"/>
      <c r="B44" s="4"/>
      <c r="C44" s="4"/>
      <c r="D44" s="29" t="s">
        <v>43</v>
      </c>
      <c r="E44" s="40" t="s">
        <v>44</v>
      </c>
      <c r="F44" s="19">
        <v>33200.92</v>
      </c>
      <c r="G44" s="42">
        <v>1.61</v>
      </c>
      <c r="H44" s="34">
        <f t="shared" si="7"/>
        <v>53453.481200000002</v>
      </c>
    </row>
    <row r="45" spans="1:8" ht="14.25" customHeight="1" x14ac:dyDescent="0.2">
      <c r="A45" s="3"/>
      <c r="B45" s="3"/>
      <c r="C45" s="3"/>
      <c r="D45" s="27" t="s">
        <v>39</v>
      </c>
      <c r="E45" s="43"/>
      <c r="F45" s="10"/>
      <c r="G45" s="17"/>
      <c r="H45" s="44">
        <f t="shared" ref="H45" si="8">SUM(H41:H44)</f>
        <v>341667.75839999999</v>
      </c>
    </row>
    <row r="46" spans="1:8" x14ac:dyDescent="0.2">
      <c r="A46" s="3"/>
      <c r="B46" s="3"/>
      <c r="C46" s="3"/>
      <c r="D46" s="27"/>
      <c r="E46" s="13"/>
      <c r="F46" s="10"/>
      <c r="G46" s="17"/>
      <c r="H46" s="31"/>
    </row>
    <row r="47" spans="1:8" ht="15" customHeight="1" x14ac:dyDescent="0.2">
      <c r="A47" s="3"/>
      <c r="B47" s="3"/>
      <c r="C47" s="3"/>
      <c r="D47" s="27" t="s">
        <v>27</v>
      </c>
      <c r="E47" s="13"/>
      <c r="F47" s="9" t="s">
        <v>6</v>
      </c>
      <c r="G47" s="16" t="s">
        <v>7</v>
      </c>
      <c r="H47" s="28"/>
    </row>
    <row r="48" spans="1:8" x14ac:dyDescent="0.2">
      <c r="A48" s="3"/>
      <c r="B48" s="3"/>
      <c r="C48" s="3"/>
      <c r="D48" s="29" t="s">
        <v>37</v>
      </c>
      <c r="E48" s="15" t="s">
        <v>10</v>
      </c>
      <c r="F48" s="19">
        <v>140</v>
      </c>
      <c r="G48" s="42">
        <v>154.72999999999999</v>
      </c>
      <c r="H48" s="33">
        <f t="shared" ref="H48:H54" si="9">+F48*G48</f>
        <v>21662.199999999997</v>
      </c>
    </row>
    <row r="49" spans="1:8" x14ac:dyDescent="0.2">
      <c r="A49" s="3"/>
      <c r="B49" s="3"/>
      <c r="C49" s="3"/>
      <c r="D49" s="29" t="s">
        <v>88</v>
      </c>
      <c r="E49" s="15" t="s">
        <v>10</v>
      </c>
      <c r="F49" s="19">
        <v>10</v>
      </c>
      <c r="G49" s="42">
        <v>78.540000000000006</v>
      </c>
      <c r="H49" s="33">
        <f t="shared" si="9"/>
        <v>785.40000000000009</v>
      </c>
    </row>
    <row r="50" spans="1:8" x14ac:dyDescent="0.2">
      <c r="A50" s="3"/>
      <c r="B50" s="3"/>
      <c r="C50" s="3"/>
      <c r="D50" s="29" t="s">
        <v>86</v>
      </c>
      <c r="E50" s="15" t="s">
        <v>10</v>
      </c>
      <c r="F50" s="19">
        <v>540</v>
      </c>
      <c r="G50" s="42">
        <v>37.770000000000003</v>
      </c>
      <c r="H50" s="33">
        <f t="shared" si="9"/>
        <v>20395.800000000003</v>
      </c>
    </row>
    <row r="51" spans="1:8" x14ac:dyDescent="0.2">
      <c r="A51" s="3"/>
      <c r="B51" s="3"/>
      <c r="C51" s="3"/>
      <c r="D51" s="29" t="s">
        <v>87</v>
      </c>
      <c r="E51" s="15" t="s">
        <v>10</v>
      </c>
      <c r="F51" s="19">
        <v>820</v>
      </c>
      <c r="G51" s="42">
        <v>36.07</v>
      </c>
      <c r="H51" s="33">
        <f t="shared" si="9"/>
        <v>29577.4</v>
      </c>
    </row>
    <row r="52" spans="1:8" x14ac:dyDescent="0.2">
      <c r="A52" s="3"/>
      <c r="B52" s="3"/>
      <c r="C52" s="3"/>
      <c r="D52" s="29" t="s">
        <v>32</v>
      </c>
      <c r="E52" s="15" t="s">
        <v>11</v>
      </c>
      <c r="F52" s="19">
        <v>2</v>
      </c>
      <c r="G52" s="42">
        <v>9392.4599999999991</v>
      </c>
      <c r="H52" s="34">
        <f t="shared" si="9"/>
        <v>18784.919999999998</v>
      </c>
    </row>
    <row r="53" spans="1:8" x14ac:dyDescent="0.2">
      <c r="A53" s="3"/>
      <c r="B53" s="3"/>
      <c r="C53" s="3"/>
      <c r="D53" s="29" t="s">
        <v>89</v>
      </c>
      <c r="E53" s="15" t="s">
        <v>11</v>
      </c>
      <c r="F53" s="19">
        <v>5</v>
      </c>
      <c r="G53" s="42">
        <v>5225.41</v>
      </c>
      <c r="H53" s="33">
        <f t="shared" si="9"/>
        <v>26127.05</v>
      </c>
    </row>
    <row r="54" spans="1:8" x14ac:dyDescent="0.2">
      <c r="A54" s="3"/>
      <c r="B54" s="3"/>
      <c r="C54" s="3"/>
      <c r="D54" s="29" t="s">
        <v>90</v>
      </c>
      <c r="E54" s="15" t="s">
        <v>11</v>
      </c>
      <c r="F54" s="19">
        <v>1</v>
      </c>
      <c r="G54" s="42">
        <v>10777.04</v>
      </c>
      <c r="H54" s="33">
        <f t="shared" si="9"/>
        <v>10777.04</v>
      </c>
    </row>
    <row r="55" spans="1:8" ht="15.75" customHeight="1" x14ac:dyDescent="0.2">
      <c r="A55" s="3"/>
      <c r="B55" s="3"/>
      <c r="C55" s="3"/>
      <c r="D55" s="27" t="s">
        <v>27</v>
      </c>
      <c r="E55" s="13"/>
      <c r="F55" s="10"/>
      <c r="G55" s="17"/>
      <c r="H55" s="44">
        <f t="shared" ref="H55" si="10">SUM(H48:H54)</f>
        <v>128109.81</v>
      </c>
    </row>
    <row r="56" spans="1:8" x14ac:dyDescent="0.2">
      <c r="A56" s="3"/>
      <c r="B56" s="3"/>
      <c r="C56" s="3"/>
      <c r="D56" s="27"/>
      <c r="E56" s="13"/>
      <c r="F56" s="10"/>
      <c r="G56" s="17"/>
      <c r="H56" s="44"/>
    </row>
    <row r="57" spans="1:8" ht="15.75" customHeight="1" x14ac:dyDescent="0.2">
      <c r="A57" s="3"/>
      <c r="B57" s="3"/>
      <c r="C57" s="3"/>
      <c r="D57" s="27" t="s">
        <v>51</v>
      </c>
      <c r="E57" s="13"/>
      <c r="F57" s="9" t="s">
        <v>6</v>
      </c>
      <c r="G57" s="16" t="s">
        <v>7</v>
      </c>
      <c r="H57" s="28"/>
    </row>
    <row r="58" spans="1:8" x14ac:dyDescent="0.2">
      <c r="A58" s="3"/>
      <c r="B58" s="3"/>
      <c r="C58" s="3"/>
      <c r="D58" s="29" t="s">
        <v>52</v>
      </c>
      <c r="E58" s="15" t="s">
        <v>10</v>
      </c>
      <c r="F58" s="11">
        <v>870</v>
      </c>
      <c r="G58" s="41">
        <v>40.79</v>
      </c>
      <c r="H58" s="70">
        <f t="shared" ref="H58:H65" si="11">+F58*G58</f>
        <v>35487.299999999996</v>
      </c>
    </row>
    <row r="59" spans="1:8" x14ac:dyDescent="0.2">
      <c r="A59" s="3"/>
      <c r="B59" s="3"/>
      <c r="C59" s="3"/>
      <c r="D59" s="29" t="s">
        <v>53</v>
      </c>
      <c r="E59" s="40" t="s">
        <v>10</v>
      </c>
      <c r="F59" s="19">
        <v>1595</v>
      </c>
      <c r="G59" s="42">
        <v>32.36</v>
      </c>
      <c r="H59" s="33">
        <f t="shared" si="11"/>
        <v>51614.2</v>
      </c>
    </row>
    <row r="60" spans="1:8" x14ac:dyDescent="0.2">
      <c r="A60" s="4"/>
      <c r="B60" s="4"/>
      <c r="C60" s="4"/>
      <c r="D60" s="29" t="s">
        <v>54</v>
      </c>
      <c r="E60" s="40" t="s">
        <v>10</v>
      </c>
      <c r="F60" s="19">
        <v>140</v>
      </c>
      <c r="G60" s="42">
        <v>27.54</v>
      </c>
      <c r="H60" s="33">
        <f t="shared" si="11"/>
        <v>3855.6</v>
      </c>
    </row>
    <row r="61" spans="1:8" x14ac:dyDescent="0.2">
      <c r="A61" s="4"/>
      <c r="B61" s="4"/>
      <c r="C61" s="4"/>
      <c r="D61" s="29" t="s">
        <v>73</v>
      </c>
      <c r="E61" s="40" t="s">
        <v>11</v>
      </c>
      <c r="F61" s="19">
        <v>1</v>
      </c>
      <c r="G61" s="42">
        <v>1777.25</v>
      </c>
      <c r="H61" s="33">
        <f t="shared" si="11"/>
        <v>1777.25</v>
      </c>
    </row>
    <row r="62" spans="1:8" x14ac:dyDescent="0.2">
      <c r="A62" s="3"/>
      <c r="B62" s="3"/>
      <c r="C62" s="3"/>
      <c r="D62" s="29" t="s">
        <v>55</v>
      </c>
      <c r="E62" s="40" t="s">
        <v>11</v>
      </c>
      <c r="F62" s="19">
        <v>4</v>
      </c>
      <c r="G62" s="42">
        <v>1512.81</v>
      </c>
      <c r="H62" s="70">
        <f t="shared" si="11"/>
        <v>6051.24</v>
      </c>
    </row>
    <row r="63" spans="1:8" x14ac:dyDescent="0.2">
      <c r="A63" s="3"/>
      <c r="B63" s="3"/>
      <c r="C63" s="3"/>
      <c r="D63" s="29" t="s">
        <v>72</v>
      </c>
      <c r="E63" s="15" t="s">
        <v>11</v>
      </c>
      <c r="F63" s="11">
        <v>1</v>
      </c>
      <c r="G63" s="41">
        <v>46605</v>
      </c>
      <c r="H63" s="70">
        <f t="shared" si="11"/>
        <v>46605</v>
      </c>
    </row>
    <row r="64" spans="1:8" x14ac:dyDescent="0.2">
      <c r="A64" s="3"/>
      <c r="B64" s="3"/>
      <c r="C64" s="3"/>
      <c r="D64" s="29" t="s">
        <v>56</v>
      </c>
      <c r="E64" s="15" t="s">
        <v>11</v>
      </c>
      <c r="F64" s="19">
        <v>4</v>
      </c>
      <c r="G64" s="42">
        <v>2457.13</v>
      </c>
      <c r="H64" s="70">
        <f t="shared" si="11"/>
        <v>9828.52</v>
      </c>
    </row>
    <row r="65" spans="1:8" x14ac:dyDescent="0.2">
      <c r="A65" s="4"/>
      <c r="B65" s="4"/>
      <c r="C65" s="4"/>
      <c r="D65" s="29" t="s">
        <v>57</v>
      </c>
      <c r="E65" s="40" t="s">
        <v>14</v>
      </c>
      <c r="F65" s="19">
        <v>1</v>
      </c>
      <c r="G65" s="42">
        <v>1285</v>
      </c>
      <c r="H65" s="33">
        <f t="shared" si="11"/>
        <v>1285</v>
      </c>
    </row>
    <row r="66" spans="1:8" ht="15" customHeight="1" x14ac:dyDescent="0.2">
      <c r="A66" s="3"/>
      <c r="B66" s="3"/>
      <c r="C66" s="3"/>
      <c r="D66" s="27" t="s">
        <v>58</v>
      </c>
      <c r="E66" s="13"/>
      <c r="F66" s="10"/>
      <c r="G66" s="17"/>
      <c r="H66" s="44">
        <f t="shared" ref="H66" si="12">SUM(H58:H65)</f>
        <v>156504.11000000002</v>
      </c>
    </row>
    <row r="67" spans="1:8" x14ac:dyDescent="0.2">
      <c r="A67" s="3"/>
      <c r="B67" s="3"/>
      <c r="C67" s="3"/>
      <c r="D67" s="27"/>
      <c r="E67" s="13"/>
      <c r="F67" s="10"/>
      <c r="G67" s="17"/>
      <c r="H67" s="31"/>
    </row>
    <row r="68" spans="1:8" ht="14.25" customHeight="1" x14ac:dyDescent="0.2">
      <c r="A68" s="3"/>
      <c r="B68" s="3"/>
      <c r="C68" s="3"/>
      <c r="D68" s="27" t="s">
        <v>59</v>
      </c>
      <c r="E68" s="13"/>
      <c r="F68" s="9" t="s">
        <v>6</v>
      </c>
      <c r="G68" s="16" t="s">
        <v>7</v>
      </c>
      <c r="H68" s="28"/>
    </row>
    <row r="69" spans="1:8" ht="14.25" customHeight="1" x14ac:dyDescent="0.2">
      <c r="A69" s="3"/>
      <c r="B69" s="3"/>
      <c r="C69" s="3"/>
      <c r="D69" s="55" t="s">
        <v>91</v>
      </c>
      <c r="E69" s="16" t="s">
        <v>10</v>
      </c>
      <c r="F69" s="9">
        <v>10</v>
      </c>
      <c r="G69" s="41">
        <v>56.29</v>
      </c>
      <c r="H69" s="30">
        <f t="shared" ref="H69:H73" si="13">+F69*G69</f>
        <v>562.9</v>
      </c>
    </row>
    <row r="70" spans="1:8" x14ac:dyDescent="0.2">
      <c r="A70" s="3"/>
      <c r="B70" s="3"/>
      <c r="C70" s="3"/>
      <c r="D70" s="29" t="s">
        <v>74</v>
      </c>
      <c r="E70" s="40" t="s">
        <v>10</v>
      </c>
      <c r="F70" s="11">
        <v>1058</v>
      </c>
      <c r="G70" s="41">
        <v>56.29</v>
      </c>
      <c r="H70" s="30">
        <f t="shared" si="13"/>
        <v>59554.82</v>
      </c>
    </row>
    <row r="71" spans="1:8" x14ac:dyDescent="0.2">
      <c r="A71" s="3"/>
      <c r="B71" s="3"/>
      <c r="C71" s="3"/>
      <c r="D71" s="29" t="s">
        <v>75</v>
      </c>
      <c r="E71" s="40" t="s">
        <v>11</v>
      </c>
      <c r="F71" s="11">
        <v>3</v>
      </c>
      <c r="G71" s="41">
        <v>1440</v>
      </c>
      <c r="H71" s="30">
        <f t="shared" si="13"/>
        <v>4320</v>
      </c>
    </row>
    <row r="72" spans="1:8" x14ac:dyDescent="0.2">
      <c r="A72" s="3"/>
      <c r="B72" s="3"/>
      <c r="C72" s="3"/>
      <c r="D72" s="29" t="s">
        <v>76</v>
      </c>
      <c r="E72" s="40" t="s">
        <v>11</v>
      </c>
      <c r="F72" s="11">
        <v>2</v>
      </c>
      <c r="G72" s="41">
        <v>5500</v>
      </c>
      <c r="H72" s="30">
        <f t="shared" si="13"/>
        <v>11000</v>
      </c>
    </row>
    <row r="73" spans="1:8" x14ac:dyDescent="0.2">
      <c r="A73" s="3"/>
      <c r="B73" s="3"/>
      <c r="C73" s="3"/>
      <c r="D73" s="29" t="s">
        <v>77</v>
      </c>
      <c r="E73" s="40" t="s">
        <v>14</v>
      </c>
      <c r="F73" s="11">
        <v>1</v>
      </c>
      <c r="G73" s="41">
        <v>50825</v>
      </c>
      <c r="H73" s="30">
        <f t="shared" si="13"/>
        <v>50825</v>
      </c>
    </row>
    <row r="74" spans="1:8" ht="12.75" customHeight="1" x14ac:dyDescent="0.2">
      <c r="A74" s="3"/>
      <c r="B74" s="3"/>
      <c r="C74" s="3"/>
      <c r="D74" s="27" t="s">
        <v>59</v>
      </c>
      <c r="E74" s="13"/>
      <c r="F74" s="10"/>
      <c r="G74" s="17"/>
      <c r="H74" s="44">
        <f t="shared" ref="H74" si="14">SUM(H69:H73)</f>
        <v>126262.72</v>
      </c>
    </row>
    <row r="75" spans="1:8" x14ac:dyDescent="0.2">
      <c r="A75" s="3"/>
      <c r="B75" s="3"/>
      <c r="C75" s="3"/>
      <c r="D75" s="27"/>
      <c r="E75" s="13"/>
      <c r="F75" s="10"/>
      <c r="G75" s="17"/>
      <c r="H75" s="31"/>
    </row>
    <row r="76" spans="1:8" ht="15" customHeight="1" x14ac:dyDescent="0.2">
      <c r="A76" s="3"/>
      <c r="B76" s="3"/>
      <c r="C76" s="3"/>
      <c r="D76" s="27" t="s">
        <v>60</v>
      </c>
      <c r="E76" s="43"/>
      <c r="F76" s="18" t="s">
        <v>6</v>
      </c>
      <c r="G76" s="16" t="s">
        <v>7</v>
      </c>
      <c r="H76" s="32"/>
    </row>
    <row r="77" spans="1:8" x14ac:dyDescent="0.2">
      <c r="A77" s="3"/>
      <c r="B77" s="3"/>
      <c r="C77" s="3"/>
      <c r="D77" s="71" t="s">
        <v>61</v>
      </c>
      <c r="E77" s="72" t="s">
        <v>14</v>
      </c>
      <c r="F77" s="19">
        <v>1</v>
      </c>
      <c r="G77" s="42">
        <v>35203</v>
      </c>
      <c r="H77" s="33">
        <f t="shared" ref="H77" si="15">F77*G77</f>
        <v>35203</v>
      </c>
    </row>
    <row r="78" spans="1:8" x14ac:dyDescent="0.2">
      <c r="A78" s="3"/>
      <c r="B78" s="3"/>
      <c r="C78" s="3"/>
      <c r="D78" s="29" t="s">
        <v>62</v>
      </c>
      <c r="E78" s="40" t="s">
        <v>14</v>
      </c>
      <c r="F78" s="19">
        <v>1</v>
      </c>
      <c r="G78" s="42">
        <v>119020</v>
      </c>
      <c r="H78" s="33">
        <f t="shared" ref="H78:H79" si="16">+F78*G78</f>
        <v>119020</v>
      </c>
    </row>
    <row r="79" spans="1:8" x14ac:dyDescent="0.2">
      <c r="A79" s="3"/>
      <c r="B79" s="3"/>
      <c r="C79" s="3"/>
      <c r="D79" s="29" t="s">
        <v>63</v>
      </c>
      <c r="E79" s="40" t="s">
        <v>9</v>
      </c>
      <c r="F79" s="19">
        <v>110</v>
      </c>
      <c r="G79" s="42">
        <v>96.3</v>
      </c>
      <c r="H79" s="33">
        <f t="shared" si="16"/>
        <v>10593</v>
      </c>
    </row>
    <row r="80" spans="1:8" x14ac:dyDescent="0.2">
      <c r="A80" s="3"/>
      <c r="B80" s="3"/>
      <c r="C80" s="3"/>
      <c r="D80" s="71" t="s">
        <v>64</v>
      </c>
      <c r="E80" s="72" t="s">
        <v>14</v>
      </c>
      <c r="F80" s="19">
        <v>1</v>
      </c>
      <c r="G80" s="42">
        <v>22500</v>
      </c>
      <c r="H80" s="33">
        <f t="shared" ref="H80:H81" si="17">F80*G80</f>
        <v>22500</v>
      </c>
    </row>
    <row r="81" spans="1:8" ht="15.75" customHeight="1" x14ac:dyDescent="0.2">
      <c r="A81" s="3"/>
      <c r="B81" s="3"/>
      <c r="C81" s="3"/>
      <c r="D81" s="73" t="s">
        <v>65</v>
      </c>
      <c r="E81" s="74" t="s">
        <v>14</v>
      </c>
      <c r="F81" s="18">
        <v>1</v>
      </c>
      <c r="G81" s="42">
        <v>8140</v>
      </c>
      <c r="H81" s="33">
        <f t="shared" si="17"/>
        <v>8140</v>
      </c>
    </row>
    <row r="82" spans="1:8" ht="15" customHeight="1" x14ac:dyDescent="0.2">
      <c r="A82" s="3"/>
      <c r="B82" s="3"/>
      <c r="C82" s="3"/>
      <c r="D82" s="27" t="s">
        <v>66</v>
      </c>
      <c r="E82" s="43"/>
      <c r="F82" s="63"/>
      <c r="G82" s="17"/>
      <c r="H82" s="64">
        <f t="shared" ref="H82" si="18">SUM(H77:H81)</f>
        <v>195456</v>
      </c>
    </row>
    <row r="83" spans="1:8" x14ac:dyDescent="0.2">
      <c r="A83" s="3"/>
      <c r="B83" s="3"/>
      <c r="C83" s="3"/>
      <c r="D83" s="75"/>
      <c r="E83" s="76"/>
      <c r="F83" s="77"/>
      <c r="G83" s="78"/>
      <c r="H83" s="79"/>
    </row>
    <row r="84" spans="1:8" ht="14.25" customHeight="1" x14ac:dyDescent="0.2">
      <c r="A84" s="3"/>
      <c r="B84" s="3"/>
      <c r="C84" s="3"/>
      <c r="D84" s="27" t="s">
        <v>67</v>
      </c>
      <c r="E84" s="43"/>
      <c r="F84" s="18" t="s">
        <v>6</v>
      </c>
      <c r="G84" s="16" t="s">
        <v>7</v>
      </c>
      <c r="H84" s="32"/>
    </row>
    <row r="85" spans="1:8" x14ac:dyDescent="0.2">
      <c r="A85" s="3"/>
      <c r="B85" s="3"/>
      <c r="C85" s="3"/>
      <c r="D85" s="29" t="s">
        <v>68</v>
      </c>
      <c r="E85" s="40" t="s">
        <v>10</v>
      </c>
      <c r="F85" s="19">
        <v>1422</v>
      </c>
      <c r="G85" s="42">
        <v>30.85</v>
      </c>
      <c r="H85" s="33">
        <f t="shared" ref="H85:H92" si="19">+F85*G85</f>
        <v>43868.700000000004</v>
      </c>
    </row>
    <row r="86" spans="1:8" x14ac:dyDescent="0.2">
      <c r="A86" s="3"/>
      <c r="B86" s="3"/>
      <c r="C86" s="3"/>
      <c r="D86" s="29" t="s">
        <v>69</v>
      </c>
      <c r="E86" s="15" t="s">
        <v>10</v>
      </c>
      <c r="F86" s="11">
        <v>4614</v>
      </c>
      <c r="G86" s="41">
        <v>24.2</v>
      </c>
      <c r="H86" s="30">
        <f t="shared" si="19"/>
        <v>111658.8</v>
      </c>
    </row>
    <row r="87" spans="1:8" x14ac:dyDescent="0.2">
      <c r="A87" s="3"/>
      <c r="B87" s="3"/>
      <c r="C87" s="3"/>
      <c r="D87" s="29" t="s">
        <v>78</v>
      </c>
      <c r="E87" s="15" t="s">
        <v>11</v>
      </c>
      <c r="F87" s="11">
        <v>2</v>
      </c>
      <c r="G87" s="41">
        <v>3186.46</v>
      </c>
      <c r="H87" s="30">
        <f t="shared" si="19"/>
        <v>6372.92</v>
      </c>
    </row>
    <row r="88" spans="1:8" x14ac:dyDescent="0.2">
      <c r="A88" s="4"/>
      <c r="B88" s="4"/>
      <c r="C88" s="4"/>
      <c r="D88" s="29" t="s">
        <v>70</v>
      </c>
      <c r="E88" s="40" t="s">
        <v>14</v>
      </c>
      <c r="F88" s="19">
        <v>1</v>
      </c>
      <c r="G88" s="42">
        <v>13375</v>
      </c>
      <c r="H88" s="33">
        <f t="shared" si="19"/>
        <v>13375</v>
      </c>
    </row>
    <row r="89" spans="1:8" x14ac:dyDescent="0.2">
      <c r="A89" s="4"/>
      <c r="B89" s="4"/>
      <c r="C89" s="4"/>
      <c r="D89" s="29" t="s">
        <v>71</v>
      </c>
      <c r="E89" s="40" t="s">
        <v>11</v>
      </c>
      <c r="F89" s="19">
        <v>30</v>
      </c>
      <c r="G89" s="42">
        <v>935</v>
      </c>
      <c r="H89" s="33">
        <f t="shared" si="19"/>
        <v>28050</v>
      </c>
    </row>
    <row r="90" spans="1:8" x14ac:dyDescent="0.2">
      <c r="A90" s="4"/>
      <c r="B90" s="4"/>
      <c r="C90" s="4"/>
      <c r="D90" s="29" t="s">
        <v>92</v>
      </c>
      <c r="E90" s="40" t="s">
        <v>9</v>
      </c>
      <c r="F90" s="19">
        <v>17.2</v>
      </c>
      <c r="G90" s="42">
        <v>96.3</v>
      </c>
      <c r="H90" s="33">
        <f t="shared" si="19"/>
        <v>1656.36</v>
      </c>
    </row>
    <row r="91" spans="1:8" x14ac:dyDescent="0.2">
      <c r="A91" s="4"/>
      <c r="B91" s="4"/>
      <c r="C91" s="4"/>
      <c r="D91" s="29" t="s">
        <v>93</v>
      </c>
      <c r="E91" s="40" t="s">
        <v>11</v>
      </c>
      <c r="F91" s="19">
        <v>9</v>
      </c>
      <c r="G91" s="42">
        <v>1285</v>
      </c>
      <c r="H91" s="33">
        <f t="shared" si="19"/>
        <v>11565</v>
      </c>
    </row>
    <row r="92" spans="1:8" x14ac:dyDescent="0.2">
      <c r="A92" s="4"/>
      <c r="B92" s="4"/>
      <c r="C92" s="4"/>
      <c r="D92" s="29" t="s">
        <v>94</v>
      </c>
      <c r="E92" s="40" t="s">
        <v>14</v>
      </c>
      <c r="F92" s="19">
        <v>1</v>
      </c>
      <c r="G92" s="42">
        <v>8025</v>
      </c>
      <c r="H92" s="33">
        <f t="shared" si="19"/>
        <v>8025</v>
      </c>
    </row>
    <row r="93" spans="1:8" ht="14.25" customHeight="1" x14ac:dyDescent="0.2">
      <c r="A93" s="3"/>
      <c r="B93" s="3"/>
      <c r="C93" s="3"/>
      <c r="D93" s="27" t="s">
        <v>67</v>
      </c>
      <c r="E93" s="43"/>
      <c r="F93" s="63"/>
      <c r="G93" s="17"/>
      <c r="H93" s="64">
        <f>SUM(H85:H92)</f>
        <v>224571.78</v>
      </c>
    </row>
    <row r="94" spans="1:8" ht="13.5" thickBot="1" x14ac:dyDescent="0.25">
      <c r="A94" s="3"/>
      <c r="B94" s="3"/>
      <c r="C94" s="3"/>
      <c r="D94" s="65"/>
      <c r="E94" s="66"/>
      <c r="F94" s="67"/>
      <c r="G94" s="8"/>
      <c r="H94" s="68"/>
    </row>
    <row r="95" spans="1:8" ht="17.25" thickTop="1" thickBot="1" x14ac:dyDescent="0.25">
      <c r="A95" s="45"/>
      <c r="B95" s="45"/>
      <c r="C95" s="45"/>
      <c r="D95" s="103" t="s">
        <v>23</v>
      </c>
      <c r="E95" s="104"/>
      <c r="F95" s="104"/>
      <c r="G95" s="105"/>
      <c r="H95" s="46">
        <f t="shared" ref="H95" si="20">SUM(H11,H20,H26,H38,H45,H55,H66,H74,H82,H93)</f>
        <v>3505549.2403000002</v>
      </c>
    </row>
    <row r="96" spans="1:8" ht="13.5" customHeight="1" thickTop="1" x14ac:dyDescent="0.2">
      <c r="A96" s="45"/>
      <c r="B96" s="45"/>
      <c r="C96" s="45"/>
      <c r="D96" s="47"/>
      <c r="E96" s="48"/>
      <c r="F96" s="48"/>
      <c r="G96" s="48"/>
      <c r="H96" s="49"/>
    </row>
    <row r="97" spans="1:8" ht="15.75" customHeight="1" x14ac:dyDescent="0.2">
      <c r="A97" s="3"/>
      <c r="B97" s="3"/>
      <c r="C97" s="3"/>
      <c r="D97" s="35" t="s">
        <v>24</v>
      </c>
      <c r="E97" s="36"/>
      <c r="F97" s="37"/>
      <c r="G97" s="38"/>
      <c r="H97" s="39"/>
    </row>
    <row r="98" spans="1:8" x14ac:dyDescent="0.2">
      <c r="A98" s="3"/>
      <c r="B98" s="3"/>
      <c r="C98" s="3"/>
      <c r="D98" s="27"/>
      <c r="E98" s="13"/>
      <c r="F98" s="9" t="s">
        <v>6</v>
      </c>
      <c r="G98" s="16" t="s">
        <v>7</v>
      </c>
      <c r="H98" s="28"/>
    </row>
    <row r="99" spans="1:8" ht="17.25" customHeight="1" x14ac:dyDescent="0.2">
      <c r="A99" s="3"/>
      <c r="B99" s="3"/>
      <c r="C99" s="3"/>
      <c r="D99" s="27" t="s">
        <v>81</v>
      </c>
      <c r="E99" s="15" t="s">
        <v>14</v>
      </c>
      <c r="F99" s="11">
        <v>1</v>
      </c>
      <c r="G99" s="42">
        <v>1735725</v>
      </c>
      <c r="H99" s="64">
        <f t="shared" ref="H99" si="21">+F99*G99</f>
        <v>1735725</v>
      </c>
    </row>
    <row r="100" spans="1:8" x14ac:dyDescent="0.2">
      <c r="A100" s="3"/>
      <c r="B100" s="3"/>
      <c r="C100" s="3"/>
      <c r="D100" s="27"/>
      <c r="E100" s="13"/>
      <c r="F100" s="9"/>
      <c r="G100" s="16"/>
      <c r="H100" s="28"/>
    </row>
    <row r="101" spans="1:8" ht="16.5" customHeight="1" x14ac:dyDescent="0.2">
      <c r="A101" s="3"/>
      <c r="B101" s="3"/>
      <c r="C101" s="3"/>
      <c r="D101" s="27" t="s">
        <v>83</v>
      </c>
      <c r="E101" s="15" t="s">
        <v>14</v>
      </c>
      <c r="F101" s="11">
        <v>1</v>
      </c>
      <c r="G101" s="42">
        <v>1092675</v>
      </c>
      <c r="H101" s="64">
        <f t="shared" ref="H101" si="22">+F101*G101</f>
        <v>1092675</v>
      </c>
    </row>
    <row r="102" spans="1:8" x14ac:dyDescent="0.2">
      <c r="A102" s="3"/>
      <c r="B102" s="3"/>
      <c r="C102" s="3"/>
      <c r="D102" s="27"/>
      <c r="E102" s="13"/>
      <c r="F102" s="9"/>
      <c r="G102" s="16"/>
      <c r="H102" s="28"/>
    </row>
    <row r="103" spans="1:8" ht="17.25" customHeight="1" x14ac:dyDescent="0.2">
      <c r="A103" s="3"/>
      <c r="B103" s="3"/>
      <c r="C103" s="3"/>
      <c r="D103" s="27" t="s">
        <v>80</v>
      </c>
      <c r="E103" s="15" t="s">
        <v>14</v>
      </c>
      <c r="F103" s="11">
        <v>1</v>
      </c>
      <c r="G103" s="42">
        <v>652988</v>
      </c>
      <c r="H103" s="64">
        <f t="shared" ref="H103" si="23">+F103*G103</f>
        <v>652988</v>
      </c>
    </row>
    <row r="104" spans="1:8" x14ac:dyDescent="0.2">
      <c r="A104" s="3"/>
      <c r="B104" s="3"/>
      <c r="C104" s="3"/>
      <c r="D104" s="27"/>
      <c r="E104" s="13"/>
      <c r="F104" s="9"/>
      <c r="G104" s="16"/>
      <c r="H104" s="28"/>
    </row>
    <row r="105" spans="1:8" ht="16.5" customHeight="1" x14ac:dyDescent="0.2">
      <c r="A105" s="3"/>
      <c r="B105" s="3"/>
      <c r="C105" s="3"/>
      <c r="D105" s="27" t="s">
        <v>82</v>
      </c>
      <c r="E105" s="15" t="s">
        <v>14</v>
      </c>
      <c r="F105" s="11">
        <v>1</v>
      </c>
      <c r="G105" s="42">
        <v>301085</v>
      </c>
      <c r="H105" s="64">
        <f t="shared" ref="H105" si="24">+F105*G105</f>
        <v>301085</v>
      </c>
    </row>
    <row r="106" spans="1:8" x14ac:dyDescent="0.2">
      <c r="A106" s="3"/>
      <c r="B106" s="3"/>
      <c r="C106" s="3"/>
      <c r="D106" s="27"/>
      <c r="E106" s="13"/>
      <c r="F106" s="9"/>
      <c r="G106" s="16"/>
      <c r="H106" s="28"/>
    </row>
    <row r="107" spans="1:8" ht="17.25" customHeight="1" x14ac:dyDescent="0.2">
      <c r="A107" s="3"/>
      <c r="B107" s="3"/>
      <c r="C107" s="3"/>
      <c r="D107" s="27" t="s">
        <v>84</v>
      </c>
      <c r="E107" s="15" t="s">
        <v>14</v>
      </c>
      <c r="F107" s="11">
        <v>1</v>
      </c>
      <c r="G107" s="42">
        <v>589745</v>
      </c>
      <c r="H107" s="64">
        <f t="shared" ref="H107" si="25">+F107*G107</f>
        <v>589745</v>
      </c>
    </row>
    <row r="108" spans="1:8" x14ac:dyDescent="0.2">
      <c r="A108" s="3"/>
      <c r="B108" s="3"/>
      <c r="C108" s="3"/>
      <c r="D108" s="80"/>
      <c r="E108" s="17"/>
      <c r="F108" s="9"/>
      <c r="G108" s="16"/>
      <c r="H108" s="28"/>
    </row>
    <row r="109" spans="1:8" ht="15.75" customHeight="1" x14ac:dyDescent="0.2">
      <c r="A109" s="3"/>
      <c r="B109" s="3"/>
      <c r="C109" s="3"/>
      <c r="D109" s="27" t="s">
        <v>85</v>
      </c>
      <c r="E109" s="15" t="s">
        <v>14</v>
      </c>
      <c r="F109" s="11">
        <v>1</v>
      </c>
      <c r="G109" s="42">
        <v>133213</v>
      </c>
      <c r="H109" s="64">
        <f t="shared" ref="H109" si="26">+F109*G109</f>
        <v>133213</v>
      </c>
    </row>
    <row r="110" spans="1:8" x14ac:dyDescent="0.2">
      <c r="A110" s="3"/>
      <c r="B110" s="3"/>
      <c r="C110" s="3"/>
      <c r="D110" s="80"/>
      <c r="E110" s="17"/>
      <c r="F110" s="9"/>
      <c r="G110" s="16"/>
      <c r="H110" s="28"/>
    </row>
    <row r="111" spans="1:8" ht="15.75" customHeight="1" x14ac:dyDescent="0.2">
      <c r="A111" s="3"/>
      <c r="B111" s="3"/>
      <c r="C111" s="3"/>
      <c r="D111" s="27" t="s">
        <v>79</v>
      </c>
      <c r="E111" s="15" t="s">
        <v>14</v>
      </c>
      <c r="F111" s="11">
        <v>1</v>
      </c>
      <c r="G111" s="42">
        <v>860198</v>
      </c>
      <c r="H111" s="64">
        <f t="shared" ref="H111" si="27">+F111*G111</f>
        <v>860198</v>
      </c>
    </row>
    <row r="112" spans="1:8" x14ac:dyDescent="0.2">
      <c r="A112" s="3"/>
      <c r="B112" s="3"/>
      <c r="C112" s="3"/>
      <c r="D112" s="27"/>
      <c r="E112" s="15"/>
      <c r="F112" s="11"/>
      <c r="G112" s="69"/>
      <c r="H112" s="64"/>
    </row>
    <row r="113" spans="1:8" ht="13.5" thickBot="1" x14ac:dyDescent="0.25">
      <c r="A113" s="3"/>
      <c r="B113" s="3"/>
      <c r="C113" s="3"/>
      <c r="D113" s="65"/>
      <c r="E113" s="66"/>
      <c r="F113" s="67"/>
      <c r="G113" s="8"/>
      <c r="H113" s="68"/>
    </row>
    <row r="114" spans="1:8" ht="17.25" thickTop="1" thickBot="1" x14ac:dyDescent="0.25">
      <c r="A114" s="45"/>
      <c r="B114" s="45"/>
      <c r="C114" s="45"/>
      <c r="D114" s="103" t="s">
        <v>25</v>
      </c>
      <c r="E114" s="104"/>
      <c r="F114" s="104"/>
      <c r="G114" s="105"/>
      <c r="H114" s="46">
        <f t="shared" ref="H114" si="28">SUM(H98:H113)</f>
        <v>5365629</v>
      </c>
    </row>
    <row r="115" spans="1:8" ht="14.25" thickTop="1" thickBot="1" x14ac:dyDescent="0.25">
      <c r="A115" s="3"/>
      <c r="B115" s="3"/>
      <c r="C115" s="3"/>
      <c r="D115" s="20"/>
      <c r="E115" s="23"/>
      <c r="F115" s="4"/>
      <c r="H115" s="21"/>
    </row>
    <row r="116" spans="1:8" ht="17.25" thickTop="1" thickBot="1" x14ac:dyDescent="0.25">
      <c r="A116" s="3"/>
      <c r="B116" s="3"/>
      <c r="C116" s="3"/>
      <c r="D116" s="50" t="s">
        <v>29</v>
      </c>
      <c r="E116" s="51"/>
      <c r="F116" s="52"/>
      <c r="G116" s="53"/>
      <c r="H116" s="54">
        <f t="shared" ref="H116" si="29">SUM(H114,H95)</f>
        <v>8871178.2402999997</v>
      </c>
    </row>
  </sheetData>
  <mergeCells count="2">
    <mergeCell ref="D95:G95"/>
    <mergeCell ref="D114:G1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6d4b58c2c80745280bec8611287caf13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54460494005637ebd669fe95735683c7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148ECA6E-1F94-4DB6-9A49-A7C8A9ECB167}"/>
</file>

<file path=customXml/itemProps2.xml><?xml version="1.0" encoding="utf-8"?>
<ds:datastoreItem xmlns:ds="http://schemas.openxmlformats.org/officeDocument/2006/customXml" ds:itemID="{14C06CE4-8DCA-4ADD-BD9A-C68FBC19F5A8}"/>
</file>

<file path=customXml/itemProps3.xml><?xml version="1.0" encoding="utf-8"?>
<ds:datastoreItem xmlns:ds="http://schemas.openxmlformats.org/officeDocument/2006/customXml" ds:itemID="{49749E33-BA8C-47B5-B892-1F219E3DA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Totals</vt:lpstr>
      <vt:lpstr>Crossland Construction</vt:lpstr>
      <vt:lpstr>Downey Contracting</vt:lpstr>
      <vt:lpstr>Hoey Construction</vt:lpstr>
      <vt:lpstr>Landmark Construction</vt:lpstr>
      <vt:lpstr>MacCo Builders</vt:lpstr>
      <vt:lpstr>McNatt &amp; Co</vt:lpstr>
      <vt:lpstr>TCS Construction</vt:lpstr>
      <vt:lpstr>Treas Construction</vt:lpstr>
      <vt:lpstr>'Crossland Construction'!invoice</vt:lpstr>
      <vt:lpstr>'Downey Contracting'!invoice</vt:lpstr>
      <vt:lpstr>'Hoey Construction'!invoice_1</vt:lpstr>
      <vt:lpstr>'Landmark Construction'!invoice_1</vt:lpstr>
      <vt:lpstr>'MacCo Builders'!invoice_1</vt:lpstr>
      <vt:lpstr>'McNatt &amp; Co'!invoice_1</vt:lpstr>
      <vt:lpstr>'TCS Construction'!invoice_1</vt:lpstr>
      <vt:lpstr>'Treas Construction'!invoice_1</vt:lpstr>
      <vt:lpstr>'Crossland Construction'!Print_Area</vt:lpstr>
      <vt:lpstr>'Crossland Construction'!Print_Titles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Burton</dc:creator>
  <cp:lastModifiedBy>Heather Osborne</cp:lastModifiedBy>
  <cp:lastPrinted>2018-09-24T22:28:12Z</cp:lastPrinted>
  <dcterms:created xsi:type="dcterms:W3CDTF">2006-04-10T18:09:13Z</dcterms:created>
  <dcterms:modified xsi:type="dcterms:W3CDTF">2026-01-01T17:42:28Z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