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215" windowHeight="9990" activeTab="0"/>
  </bookViews>
  <sheets>
    <sheet name="A-1 Cash" sheetId="1" r:id="rId1"/>
    <sheet name="Journal (OMES use only)" sheetId="2" r:id="rId2"/>
  </sheets>
  <definedNames>
    <definedName name="_xlnm.Print_Area" localSheetId="0">'A-1 Cash'!$A$1:$T$172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E13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 digit agency number prefixed with an A. 
(example: A26500 = Education Department)</t>
        </r>
      </text>
    </comment>
    <comment ref="F13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 digit fund type prefixed with an F
(example: 1000 = general fund type)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4" authorId="0">
      <text>
        <r>
          <rPr>
            <b/>
            <sz val="9"/>
            <color indexed="8"/>
            <rFont val="Tahoma"/>
            <family val="2"/>
          </rPr>
          <t xml:space="preserve">OMES: </t>
        </r>
        <r>
          <rPr>
            <sz val="9"/>
            <color indexed="8"/>
            <rFont val="Tahoma"/>
            <family val="2"/>
          </rPr>
          <t>Enter the current year</t>
        </r>
      </text>
    </comment>
    <comment ref="B5" authorId="0">
      <text>
        <r>
          <rPr>
            <b/>
            <sz val="9"/>
            <color indexed="8"/>
            <rFont val="Tahoma"/>
            <family val="2"/>
          </rPr>
          <t xml:space="preserve">OMES: </t>
        </r>
        <r>
          <rPr>
            <sz val="9"/>
            <color indexed="8"/>
            <rFont val="Tahoma"/>
            <family val="2"/>
          </rPr>
          <t>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<sst xmlns="http://schemas.openxmlformats.org/spreadsheetml/2006/main" count="187" uniqueCount="112">
  <si>
    <t>GAAP CONVERSION MANUAL</t>
  </si>
  <si>
    <t>CASH AND INVESTMENTS SUMMARY</t>
  </si>
  <si>
    <t>Review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</si>
  <si>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</si>
  <si>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</si>
  <si>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</si>
  <si>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</si>
  <si>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</si>
  <si>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</si>
  <si>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</si>
  <si>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</si>
  <si>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</si>
  <si>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</si>
  <si>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</si>
  <si>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</si>
  <si>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Deposited To</t>
  </si>
  <si>
    <t>Revenue Code</t>
  </si>
  <si>
    <t xml:space="preserve"> </t>
  </si>
  <si>
    <t>Cash Balance at June 30</t>
  </si>
  <si>
    <t>To Be Used</t>
  </si>
  <si>
    <t>Amount</t>
  </si>
  <si>
    <t>(rounded to whole dollars)</t>
  </si>
  <si>
    <t>(3)</t>
  </si>
  <si>
    <t>Deposits in Transit</t>
  </si>
  <si>
    <t>See Instructions - This is not</t>
  </si>
  <si>
    <t>deposits in transit as reported</t>
  </si>
  <si>
    <t>(4)</t>
  </si>
  <si>
    <t>Total of Deposits in Transit (Total of 3)</t>
  </si>
  <si>
    <t>(5)</t>
  </si>
  <si>
    <t>Other Cash Items (Specify)</t>
  </si>
  <si>
    <t>(6)</t>
  </si>
  <si>
    <t>Total Cash on Hand (Total of 4 + 5)</t>
  </si>
  <si>
    <t>(7)</t>
  </si>
  <si>
    <t>Clearing Account Balance</t>
  </si>
  <si>
    <t>(Attach Detail if needed)</t>
  </si>
  <si>
    <t>(8)</t>
  </si>
  <si>
    <t>Total of Clearing Account Balance (Total of 7)</t>
  </si>
  <si>
    <t>BANK ACCOUNTS and INVESTMENTS outside Office of State Treasurer</t>
  </si>
  <si>
    <t>(9)</t>
  </si>
  <si>
    <t>BANK ACCOUNTS not accounted for through the Office of State Treasurer</t>
  </si>
  <si>
    <t>(10)</t>
  </si>
  <si>
    <t>INVESTMENTS not accounted for through the Office of State Treasurer</t>
  </si>
  <si>
    <t>Note:  If either (9) or (10) applies, you must complete a DEPOSITS AND INVESTMENTS SUMMARY.  Please call your</t>
  </si>
  <si>
    <t>reporting analyst if you do not have this package in your GAAP conversion manual.</t>
  </si>
  <si>
    <t>(11)</t>
  </si>
  <si>
    <t>Comments:</t>
  </si>
  <si>
    <t>Page 2</t>
  </si>
  <si>
    <t>Account Number</t>
  </si>
  <si>
    <t>Dr.</t>
  </si>
  <si>
    <t>Cr.</t>
  </si>
  <si>
    <t>JE Posted:</t>
  </si>
  <si>
    <t>G</t>
  </si>
  <si>
    <t>01</t>
  </si>
  <si>
    <t>Cash-Deposits in Transit</t>
  </si>
  <si>
    <t>101100</t>
  </si>
  <si>
    <t>Revenue</t>
  </si>
  <si>
    <t>4__0005</t>
  </si>
  <si>
    <t>To Record Deposits in Transit</t>
  </si>
  <si>
    <t>02</t>
  </si>
  <si>
    <t>Cash-Other</t>
  </si>
  <si>
    <t>101900</t>
  </si>
  <si>
    <t>Prepaid Expenditures</t>
  </si>
  <si>
    <t>144000</t>
  </si>
  <si>
    <t>Current Expenditures</t>
  </si>
  <si>
    <t>Fund Balance-Unreserved</t>
  </si>
  <si>
    <t>350000</t>
  </si>
  <si>
    <t>Fund Balance-Prepaids</t>
  </si>
  <si>
    <t>320000</t>
  </si>
  <si>
    <t>To Record Other Significant Cash Items</t>
  </si>
  <si>
    <t>03</t>
  </si>
  <si>
    <t>Cash-Clearing Account</t>
  </si>
  <si>
    <t>101300</t>
  </si>
  <si>
    <t>To Record Clearing Account</t>
  </si>
  <si>
    <t>--Complete (1) and (2) and Check (X) Here If Summary Form Does Not Apply</t>
  </si>
  <si>
    <t>AGENCY CLEARING ACCOUNT - (This cash balance should agree with your ending clearing account balance in Peoplesoft  for June 30)</t>
  </si>
  <si>
    <t>Class/Fund Number</t>
  </si>
  <si>
    <t>Column1</t>
  </si>
  <si>
    <t>Column2</t>
  </si>
  <si>
    <t>24 A.1</t>
  </si>
  <si>
    <t>24 A.2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</si>
  <si>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</si>
  <si>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</si>
  <si>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</si>
  <si>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</si>
  <si>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</si>
  <si>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</si>
  <si>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</si>
  <si>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</si>
  <si>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</si>
  <si>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</si>
  <si>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</si>
  <si>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</si>
  <si>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</si>
  <si>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</si>
  <si>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Regular or Auto-Reversal</t>
  </si>
  <si>
    <t>Entity</t>
  </si>
  <si>
    <t>Entry Status (W or P)</t>
  </si>
  <si>
    <t>GAAP</t>
  </si>
  <si>
    <t>OMES USE ONLY</t>
  </si>
  <si>
    <t>CASH ON HAND - (Do not include amounts recorded in OST Funds and Clearing Accounts and OMES as of June 30)</t>
  </si>
  <si>
    <t>in Section C of OMES Form 11.</t>
  </si>
  <si>
    <t>DO NOT WRITE BELOW THIS LINE - FOR OMES USE ONLY</t>
  </si>
  <si>
    <t>Agency #</t>
  </si>
  <si>
    <t xml:space="preserve">Fund </t>
  </si>
  <si>
    <t>Agency Name</t>
  </si>
  <si>
    <t>A</t>
  </si>
  <si>
    <t>W</t>
  </si>
  <si>
    <t>GF</t>
  </si>
  <si>
    <t>F1000</t>
  </si>
  <si>
    <t>!VERSION=1</t>
  </si>
  <si>
    <t>!DIMENSION_ORDER=Entity;Account;Intercompany;Movement;Fund_Type;Data_Type;Rounding</t>
  </si>
  <si>
    <t>OMES Form A-1 (2023)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</si>
</sst>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mm/dd/yy;@"/>
    <numFmt numFmtId="167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/>
      <bottom style="thin"/>
    </border>
    <border>
      <left/>
      <right/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3" fillId="33" borderId="0" xfId="0" applyNumberFormat="1" applyFont="1" applyFill="1" applyAlignment="1" applyProtection="1">
      <alignment horizontal="left"/>
      <protection/>
    </xf>
    <xf numFmtId="0" fontId="3" fillId="33" borderId="12" xfId="0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 quotePrefix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centerContinuous"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/>
      <protection/>
    </xf>
    <xf numFmtId="49" fontId="3" fillId="33" borderId="15" xfId="0" applyNumberFormat="1" applyFont="1" applyFill="1" applyBorder="1" applyAlignment="1" applyProtection="1">
      <alignment horizontal="center"/>
      <protection locked="0"/>
    </xf>
    <xf numFmtId="166" fontId="2" fillId="33" borderId="15" xfId="0" applyNumberFormat="1" applyFont="1" applyFill="1" applyBorder="1" applyAlignment="1" applyProtection="1">
      <alignment/>
      <protection locked="0"/>
    </xf>
    <xf numFmtId="0" fontId="2" fillId="33" borderId="19" xfId="0" applyNumberFormat="1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NumberFormat="1" applyFont="1" applyFill="1" applyAlignment="1" applyProtection="1">
      <alignment/>
      <protection/>
    </xf>
    <xf numFmtId="49" fontId="6" fillId="33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46" fillId="0" borderId="0" xfId="0" applyNumberFormat="1" applyFont="1" applyAlignment="1">
      <alignment horizontal="left" vertical="center"/>
    </xf>
    <xf numFmtId="0" fontId="46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4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34" borderId="0" xfId="0" applyNumberFormat="1" applyFill="1" applyBorder="1" applyAlignment="1">
      <alignment vertical="center"/>
    </xf>
    <xf numFmtId="0" fontId="29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9" fillId="0" borderId="0" xfId="42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34" borderId="0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/>
    </xf>
    <xf numFmtId="43" fontId="0" fillId="34" borderId="0" xfId="42" applyFont="1" applyFill="1" applyAlignment="1">
      <alignment vertic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Fill="1" applyAlignment="1">
      <alignment vertical="center"/>
    </xf>
    <xf numFmtId="43" fontId="44" fillId="0" borderId="0" xfId="42" applyFont="1" applyBorder="1" applyAlignment="1">
      <alignment vertical="center"/>
    </xf>
    <xf numFmtId="43" fontId="46" fillId="0" borderId="0" xfId="42" applyFont="1" applyAlignment="1">
      <alignment vertical="center"/>
    </xf>
    <xf numFmtId="43" fontId="2" fillId="33" borderId="13" xfId="42" applyFont="1" applyFill="1" applyBorder="1" applyAlignment="1" applyProtection="1">
      <alignment/>
      <protection/>
    </xf>
    <xf numFmtId="43" fontId="2" fillId="33" borderId="10" xfId="42" applyFont="1" applyFill="1" applyBorder="1" applyAlignment="1" applyProtection="1">
      <alignment/>
      <protection/>
    </xf>
    <xf numFmtId="43" fontId="2" fillId="33" borderId="0" xfId="42" applyFont="1" applyFill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/>
      <protection locked="0"/>
    </xf>
    <xf numFmtId="41" fontId="2" fillId="33" borderId="13" xfId="42" applyNumberFormat="1" applyFont="1" applyFill="1" applyBorder="1" applyAlignment="1" applyProtection="1">
      <alignment/>
      <protection/>
    </xf>
    <xf numFmtId="41" fontId="2" fillId="33" borderId="10" xfId="42" applyNumberFormat="1" applyFont="1" applyFill="1" applyBorder="1" applyAlignment="1" applyProtection="1">
      <alignment/>
      <protection/>
    </xf>
    <xf numFmtId="41" fontId="2" fillId="33" borderId="0" xfId="42" applyNumberFormat="1" applyFont="1" applyFill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 locked="0"/>
    </xf>
    <xf numFmtId="0" fontId="0" fillId="34" borderId="0" xfId="0" applyNumberFormat="1" applyFill="1" applyBorder="1" applyAlignment="1">
      <alignment vertical="center"/>
    </xf>
    <xf numFmtId="41" fontId="2" fillId="33" borderId="21" xfId="42" applyNumberFormat="1" applyFont="1" applyFill="1" applyBorder="1" applyAlignment="1" applyProtection="1">
      <alignment horizontal="right"/>
      <protection locked="0"/>
    </xf>
    <xf numFmtId="41" fontId="2" fillId="33" borderId="18" xfId="42" applyNumberFormat="1" applyFont="1" applyFill="1" applyBorder="1" applyAlignment="1" applyProtection="1">
      <alignment horizontal="right"/>
      <protection locked="0"/>
    </xf>
    <xf numFmtId="41" fontId="2" fillId="33" borderId="22" xfId="42" applyNumberFormat="1" applyFont="1" applyFill="1" applyBorder="1" applyAlignment="1" applyProtection="1">
      <alignment horizontal="right"/>
      <protection locked="0"/>
    </xf>
    <xf numFmtId="41" fontId="2" fillId="33" borderId="21" xfId="42" applyNumberFormat="1" applyFont="1" applyFill="1" applyBorder="1" applyAlignment="1" applyProtection="1">
      <alignment horizontal="center"/>
      <protection locked="0"/>
    </xf>
    <xf numFmtId="41" fontId="2" fillId="33" borderId="18" xfId="42" applyNumberFormat="1" applyFont="1" applyFill="1" applyBorder="1" applyAlignment="1" applyProtection="1">
      <alignment horizontal="center"/>
      <protection locked="0"/>
    </xf>
    <xf numFmtId="41" fontId="2" fillId="33" borderId="22" xfId="42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 quotePrefix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" fillId="33" borderId="21" xfId="0" applyNumberFormat="1" applyFont="1" applyFill="1" applyBorder="1" applyAlignment="1" applyProtection="1">
      <alignment horizontal="center"/>
      <protection/>
    </xf>
    <xf numFmtId="0" fontId="2" fillId="33" borderId="18" xfId="0" applyNumberFormat="1" applyFont="1" applyFill="1" applyBorder="1" applyAlignment="1" applyProtection="1">
      <alignment horizontal="center"/>
      <protection/>
    </xf>
    <xf numFmtId="0" fontId="2" fillId="33" borderId="22" xfId="0" applyNumberFormat="1" applyFont="1" applyFill="1" applyBorder="1" applyAlignment="1" applyProtection="1">
      <alignment horizontal="center"/>
      <protection/>
    </xf>
    <xf numFmtId="49" fontId="2" fillId="33" borderId="18" xfId="0" applyNumberFormat="1" applyFont="1" applyFill="1" applyBorder="1" applyAlignment="1" applyProtection="1">
      <alignment horizontal="center"/>
      <protection locked="0"/>
    </xf>
    <xf numFmtId="49" fontId="2" fillId="33" borderId="18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Alignment="1" applyProtection="1">
      <alignment horizontal="center"/>
      <protection/>
    </xf>
    <xf numFmtId="49" fontId="3" fillId="33" borderId="15" xfId="0" applyNumberFormat="1" applyFont="1" applyFill="1" applyBorder="1" applyAlignment="1" applyProtection="1">
      <alignment horizontal="center"/>
      <protection locked="0"/>
    </xf>
    <xf numFmtId="165" fontId="2" fillId="33" borderId="15" xfId="0" applyNumberFormat="1" applyFont="1" applyFill="1" applyBorder="1" applyAlignment="1" applyProtection="1">
      <alignment horizontal="center"/>
      <protection locked="0"/>
    </xf>
    <xf numFmtId="49" fontId="2" fillId="33" borderId="15" xfId="0" applyNumberFormat="1" applyFont="1" applyFill="1" applyBorder="1" applyAlignment="1" applyProtection="1">
      <alignment horizontal="left"/>
      <protection locked="0"/>
    </xf>
    <xf numFmtId="41" fontId="2" fillId="33" borderId="18" xfId="0" applyNumberFormat="1" applyFont="1" applyFill="1" applyBorder="1" applyAlignment="1" applyProtection="1">
      <alignment horizontal="right"/>
      <protection locked="0"/>
    </xf>
    <xf numFmtId="49" fontId="3" fillId="33" borderId="15" xfId="0" applyNumberFormat="1" applyFont="1" applyFill="1" applyBorder="1" applyAlignment="1" applyProtection="1">
      <alignment horizontal="center" shrinkToFit="1"/>
      <protection locked="0"/>
    </xf>
    <xf numFmtId="164" fontId="2" fillId="33" borderId="15" xfId="0" applyNumberFormat="1" applyFont="1" applyFill="1" applyBorder="1" applyAlignment="1" applyProtection="1">
      <alignment horizontal="center"/>
      <protection/>
    </xf>
    <xf numFmtId="41" fontId="2" fillId="33" borderId="19" xfId="0" applyNumberFormat="1" applyFont="1" applyFill="1" applyBorder="1" applyAlignment="1" applyProtection="1">
      <alignment horizontal="right"/>
      <protection/>
    </xf>
    <xf numFmtId="49" fontId="2" fillId="33" borderId="23" xfId="0" applyNumberFormat="1" applyFont="1" applyFill="1" applyBorder="1" applyAlignment="1" applyProtection="1">
      <alignment horizontal="left"/>
      <protection locked="0"/>
    </xf>
    <xf numFmtId="49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18" xfId="0" applyNumberFormat="1" applyFont="1" applyFill="1" applyBorder="1" applyAlignment="1" applyProtection="1">
      <alignment horizontal="center"/>
      <protection locked="0"/>
    </xf>
    <xf numFmtId="0" fontId="2" fillId="33" borderId="24" xfId="0" applyNumberFormat="1" applyFont="1" applyFill="1" applyBorder="1" applyAlignment="1" applyProtection="1">
      <alignment horizontal="center"/>
      <protection locked="0"/>
    </xf>
    <xf numFmtId="41" fontId="2" fillId="33" borderId="15" xfId="0" applyNumberFormat="1" applyFont="1" applyFill="1" applyBorder="1" applyAlignment="1" applyProtection="1">
      <alignment horizontal="right"/>
      <protection locked="0"/>
    </xf>
    <xf numFmtId="49" fontId="3" fillId="33" borderId="0" xfId="0" applyNumberFormat="1" applyFont="1" applyFill="1" applyAlignment="1" applyProtection="1">
      <alignment horizontal="center"/>
      <protection/>
    </xf>
    <xf numFmtId="0" fontId="2" fillId="33" borderId="19" xfId="0" applyNumberFormat="1" applyFont="1" applyFill="1" applyBorder="1" applyAlignment="1" applyProtection="1">
      <alignment horizontal="center"/>
      <protection/>
    </xf>
    <xf numFmtId="41" fontId="2" fillId="33" borderId="25" xfId="0" applyNumberFormat="1" applyFont="1" applyFill="1" applyBorder="1" applyAlignment="1" applyProtection="1">
      <alignment horizontal="center"/>
      <protection/>
    </xf>
    <xf numFmtId="41" fontId="2" fillId="33" borderId="15" xfId="0" applyNumberFormat="1" applyFont="1" applyFill="1" applyBorder="1" applyAlignment="1" applyProtection="1">
      <alignment horizontal="center"/>
      <protection/>
    </xf>
    <xf numFmtId="49" fontId="2" fillId="33" borderId="24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D212:E228" comment="" totalsRowShown="0">
  <autoFilter ref="D212:E228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T228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5"/>
  <cols>
    <col min="1" max="1" width="4.7109375" style="1" customWidth="1"/>
    <col min="2" max="2" width="10.28125" style="1" bestFit="1" customWidth="1"/>
    <col min="3" max="3" width="11.421875" style="1" customWidth="1"/>
    <col min="4" max="4" width="11.00390625" style="1" customWidth="1"/>
    <col min="5" max="5" width="10.421875" style="1" customWidth="1"/>
    <col min="6" max="9" width="11.421875" style="1" customWidth="1"/>
    <col min="10" max="10" width="9.7109375" style="1" customWidth="1"/>
    <col min="11" max="18" width="11.421875" style="1" customWidth="1"/>
    <col min="19" max="19" width="9.7109375" style="1" bestFit="1" customWidth="1"/>
    <col min="20" max="20" width="2.7109375" style="1" customWidth="1"/>
    <col min="21" max="16384" width="11.421875" style="1" customWidth="1"/>
  </cols>
  <sheetData>
    <row r="1" ht="15" customHeight="1"/>
    <row r="2" spans="2:18" ht="15" customHeight="1">
      <c r="B2" s="3" t="s">
        <v>111</v>
      </c>
      <c r="C2" s="3"/>
      <c r="D2" s="3"/>
      <c r="E2" s="3"/>
      <c r="F2" s="3"/>
      <c r="G2" s="3"/>
      <c r="H2" s="97" t="s">
        <v>0</v>
      </c>
      <c r="I2" s="97"/>
      <c r="J2" s="97"/>
      <c r="K2" s="97"/>
      <c r="L2" s="97"/>
      <c r="M2" s="97"/>
      <c r="N2" s="3"/>
      <c r="O2" s="3"/>
      <c r="P2" s="5" t="s">
        <v>98</v>
      </c>
      <c r="Q2" s="5"/>
      <c r="R2" s="5"/>
    </row>
    <row r="3" spans="2:18" ht="15" customHeight="1">
      <c r="B3" s="3"/>
      <c r="C3" s="3"/>
      <c r="D3" s="3"/>
      <c r="E3" s="3"/>
      <c r="F3" s="3"/>
      <c r="G3" s="3"/>
      <c r="H3" s="97" t="s">
        <v>1</v>
      </c>
      <c r="I3" s="97"/>
      <c r="J3" s="97"/>
      <c r="K3" s="97"/>
      <c r="L3" s="97"/>
      <c r="M3" s="97"/>
      <c r="N3" s="3"/>
      <c r="O3" s="3"/>
      <c r="P3" s="6" t="s">
        <v>2</v>
      </c>
      <c r="Q3" s="107"/>
      <c r="R3" s="107"/>
    </row>
    <row r="4" spans="2:18" ht="15" customHeight="1">
      <c r="B4" s="3"/>
      <c r="C4" s="3"/>
      <c r="D4" s="3"/>
      <c r="E4" s="3"/>
      <c r="F4" s="3"/>
      <c r="G4" s="3"/>
      <c r="H4" s="97" t="str">
        <f ca="1">CONCATENATE("June 30, ",YEAR(TODAY()))</f>
        <v>June 30, 2023</v>
      </c>
      <c r="I4" s="97"/>
      <c r="J4" s="97"/>
      <c r="K4" s="97"/>
      <c r="L4" s="97"/>
      <c r="M4" s="97"/>
      <c r="N4" s="3"/>
      <c r="O4" s="3"/>
      <c r="P4" s="14" t="s">
        <v>3</v>
      </c>
      <c r="Q4" s="107"/>
      <c r="R4" s="107"/>
    </row>
    <row r="5" spans="2:18" ht="15" customHeight="1" thickBot="1">
      <c r="B5" s="3"/>
      <c r="C5" s="3"/>
      <c r="D5" s="3"/>
      <c r="E5" s="3"/>
      <c r="F5" s="3"/>
      <c r="G5" s="3"/>
      <c r="H5" s="97"/>
      <c r="I5" s="97"/>
      <c r="J5" s="97"/>
      <c r="K5" s="97"/>
      <c r="L5" s="97"/>
      <c r="M5" s="97"/>
      <c r="N5" s="3"/>
      <c r="O5" s="3"/>
      <c r="Q5" s="7"/>
      <c r="R5" s="7"/>
    </row>
    <row r="6" spans="16:18" ht="15" customHeight="1" thickTop="1">
      <c r="P6" s="8"/>
      <c r="Q6" s="8"/>
      <c r="R6" s="8"/>
    </row>
    <row r="7" spans="16:18" ht="15" customHeight="1">
      <c r="P7" s="9"/>
      <c r="Q7" s="9"/>
      <c r="R7" s="9"/>
    </row>
    <row r="8" spans="16:18" ht="15" customHeight="1" thickBot="1">
      <c r="P8" s="9"/>
      <c r="Q8" s="9"/>
      <c r="R8" s="9"/>
    </row>
    <row r="9" spans="2:4" ht="15" customHeight="1" thickBot="1">
      <c r="B9" s="77"/>
      <c r="C9" s="33" t="s">
        <v>73</v>
      </c>
      <c r="D9" s="2"/>
    </row>
    <row r="10" ht="15" customHeight="1">
      <c r="B10" s="9"/>
    </row>
    <row r="11" spans="2:20" ht="15" customHeight="1">
      <c r="B11" s="1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1"/>
    </row>
    <row r="12" spans="2:20" ht="15" customHeight="1">
      <c r="B12" s="12"/>
      <c r="C12" s="3"/>
      <c r="D12" s="3"/>
      <c r="E12" s="32"/>
      <c r="F12" s="32"/>
      <c r="G12" s="32"/>
      <c r="H12" s="32"/>
      <c r="I12" s="32"/>
      <c r="J12" s="32"/>
      <c r="K12" s="32"/>
      <c r="L12" s="32"/>
      <c r="M12" s="32"/>
      <c r="N12" s="24"/>
      <c r="O12" s="110"/>
      <c r="P12" s="110"/>
      <c r="Q12" s="110"/>
      <c r="R12" s="110"/>
      <c r="T12" s="11"/>
    </row>
    <row r="13" spans="2:20" ht="15" customHeight="1">
      <c r="B13" s="13"/>
      <c r="C13" s="14" t="s">
        <v>4</v>
      </c>
      <c r="D13" s="3" t="s">
        <v>5</v>
      </c>
      <c r="E13" s="42"/>
      <c r="F13" s="42" t="s">
        <v>108</v>
      </c>
      <c r="G13" s="42"/>
      <c r="H13" s="98"/>
      <c r="I13" s="98"/>
      <c r="J13" s="98"/>
      <c r="K13" s="98"/>
      <c r="L13" s="98"/>
      <c r="M13" s="98"/>
      <c r="N13" s="98"/>
      <c r="O13" s="102" t="s">
        <v>107</v>
      </c>
      <c r="P13" s="102"/>
      <c r="Q13" s="102"/>
      <c r="R13" s="102"/>
      <c r="T13" s="11"/>
    </row>
    <row r="14" spans="2:20" ht="15" customHeight="1">
      <c r="B14" s="12"/>
      <c r="C14" s="3"/>
      <c r="D14" s="3"/>
      <c r="E14" s="15" t="s">
        <v>102</v>
      </c>
      <c r="F14" s="15" t="s">
        <v>103</v>
      </c>
      <c r="G14" s="5"/>
      <c r="H14" s="5" t="s">
        <v>104</v>
      </c>
      <c r="I14" s="5"/>
      <c r="J14" s="5"/>
      <c r="K14" s="5"/>
      <c r="L14" s="5"/>
      <c r="M14" s="5"/>
      <c r="N14" s="5" t="s">
        <v>6</v>
      </c>
      <c r="O14" s="5"/>
      <c r="P14" s="5"/>
      <c r="Q14" s="5"/>
      <c r="R14" s="5"/>
      <c r="T14" s="11"/>
    </row>
    <row r="15" spans="2:20" ht="15" customHeight="1"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T15" s="11"/>
    </row>
    <row r="16" spans="2:20" ht="15" customHeight="1">
      <c r="B16" s="13"/>
      <c r="C16" s="14" t="s">
        <v>7</v>
      </c>
      <c r="D16" s="3" t="s">
        <v>8</v>
      </c>
      <c r="E16" s="3"/>
      <c r="F16" s="108"/>
      <c r="G16" s="108"/>
      <c r="H16" s="108"/>
      <c r="I16" s="108"/>
      <c r="J16" s="108"/>
      <c r="K16" s="108"/>
      <c r="L16" s="106"/>
      <c r="M16" s="106"/>
      <c r="N16" s="106"/>
      <c r="O16" s="99"/>
      <c r="P16" s="99"/>
      <c r="Q16" s="99"/>
      <c r="R16" s="43"/>
      <c r="T16" s="11"/>
    </row>
    <row r="17" spans="2:20" ht="15" customHeight="1">
      <c r="B17" s="12"/>
      <c r="C17" s="3"/>
      <c r="D17" s="3"/>
      <c r="E17" s="3"/>
      <c r="F17" s="3"/>
      <c r="G17" s="20" t="s">
        <v>9</v>
      </c>
      <c r="H17" s="20"/>
      <c r="I17" s="20"/>
      <c r="J17" s="20"/>
      <c r="K17" s="20" t="s">
        <v>10</v>
      </c>
      <c r="L17" s="5"/>
      <c r="M17" s="5"/>
      <c r="N17" s="5"/>
      <c r="O17" s="5"/>
      <c r="P17" s="15" t="s">
        <v>11</v>
      </c>
      <c r="Q17" s="15"/>
      <c r="R17" s="15" t="s">
        <v>12</v>
      </c>
      <c r="T17" s="11"/>
    </row>
    <row r="18" spans="2:20" ht="15" customHeight="1"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T18" s="11"/>
    </row>
    <row r="19" spans="2:20" ht="15" customHeight="1">
      <c r="B19" s="12"/>
      <c r="C19" s="3"/>
      <c r="D19" s="3" t="s">
        <v>13</v>
      </c>
      <c r="E19" s="3"/>
      <c r="F19" s="108"/>
      <c r="G19" s="108"/>
      <c r="H19" s="108"/>
      <c r="I19" s="108"/>
      <c r="J19" s="108"/>
      <c r="K19" s="108"/>
      <c r="L19" s="106"/>
      <c r="M19" s="106"/>
      <c r="N19" s="106"/>
      <c r="O19" s="106"/>
      <c r="P19" s="99"/>
      <c r="Q19" s="99"/>
      <c r="R19" s="99"/>
      <c r="T19" s="11"/>
    </row>
    <row r="20" spans="2:20" ht="15" customHeight="1">
      <c r="B20" s="12"/>
      <c r="C20" s="3"/>
      <c r="D20" s="3"/>
      <c r="E20" s="3"/>
      <c r="F20" s="3"/>
      <c r="G20" s="5" t="s">
        <v>14</v>
      </c>
      <c r="H20" s="5"/>
      <c r="I20" s="5"/>
      <c r="J20" s="5"/>
      <c r="K20" s="5" t="s">
        <v>10</v>
      </c>
      <c r="L20" s="5"/>
      <c r="M20" s="5"/>
      <c r="N20" s="5"/>
      <c r="O20" s="5"/>
      <c r="P20" s="5" t="s">
        <v>11</v>
      </c>
      <c r="Q20" s="5"/>
      <c r="R20" s="5"/>
      <c r="T20" s="11"/>
    </row>
    <row r="21" spans="2:20" ht="15" customHeight="1"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2:20" ht="15" customHeight="1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T22" s="11"/>
    </row>
    <row r="23" spans="2:20" ht="15" customHeight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1"/>
    </row>
    <row r="24" spans="2:20" ht="15" customHeight="1">
      <c r="B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T24" s="9"/>
    </row>
    <row r="25" spans="2:20" ht="15" customHeight="1"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19"/>
      <c r="T25" s="9"/>
    </row>
    <row r="26" spans="2:19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20" ht="15" customHeight="1">
      <c r="B27" s="10"/>
      <c r="C27" s="7" t="s">
        <v>99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1"/>
    </row>
    <row r="28" spans="2:20" ht="15" customHeight="1">
      <c r="B28" s="1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T28" s="11"/>
    </row>
    <row r="29" spans="2:20" ht="15" customHeight="1">
      <c r="B29" s="12"/>
      <c r="C29" s="3"/>
      <c r="D29" s="3"/>
      <c r="E29" s="3"/>
      <c r="F29" s="3"/>
      <c r="G29" s="97" t="s">
        <v>15</v>
      </c>
      <c r="H29" s="97"/>
      <c r="I29" s="4"/>
      <c r="J29" s="97" t="s">
        <v>16</v>
      </c>
      <c r="K29" s="97"/>
      <c r="L29" s="4" t="s">
        <v>17</v>
      </c>
      <c r="M29" s="4"/>
      <c r="N29" s="34"/>
      <c r="O29" s="34"/>
      <c r="P29" s="4" t="s">
        <v>18</v>
      </c>
      <c r="Q29" s="4"/>
      <c r="R29" s="4"/>
      <c r="T29" s="11"/>
    </row>
    <row r="30" spans="2:20" ht="15" customHeight="1" thickBot="1">
      <c r="B30" s="12"/>
      <c r="C30" s="3"/>
      <c r="D30" s="3"/>
      <c r="E30" s="3"/>
      <c r="F30" s="3"/>
      <c r="H30" s="14" t="s">
        <v>75</v>
      </c>
      <c r="I30" s="4"/>
      <c r="J30" s="111" t="s">
        <v>19</v>
      </c>
      <c r="K30" s="111"/>
      <c r="L30" s="4"/>
      <c r="M30" s="4" t="s">
        <v>20</v>
      </c>
      <c r="N30" s="4"/>
      <c r="O30" s="34"/>
      <c r="P30" s="4" t="s">
        <v>21</v>
      </c>
      <c r="Q30" s="4"/>
      <c r="R30" s="4"/>
      <c r="T30" s="11"/>
    </row>
    <row r="31" spans="2:20" ht="15" customHeight="1" thickTop="1">
      <c r="B31" s="12"/>
      <c r="C31" s="3"/>
      <c r="D31" s="3"/>
      <c r="E31" s="3"/>
      <c r="F31" s="3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T31" s="11"/>
    </row>
    <row r="32" spans="2:20" ht="15" customHeight="1">
      <c r="B32" s="12"/>
      <c r="C32" s="14" t="s">
        <v>22</v>
      </c>
      <c r="D32" s="3" t="s">
        <v>23</v>
      </c>
      <c r="E32" s="3"/>
      <c r="F32" s="3"/>
      <c r="G32" s="106"/>
      <c r="H32" s="106"/>
      <c r="I32" s="3"/>
      <c r="J32" s="106"/>
      <c r="K32" s="106"/>
      <c r="L32" s="3"/>
      <c r="M32" s="109"/>
      <c r="N32" s="109"/>
      <c r="O32" s="3"/>
      <c r="P32" s="3"/>
      <c r="Q32" s="3"/>
      <c r="R32" s="3"/>
      <c r="T32" s="11"/>
    </row>
    <row r="33" spans="2:20" ht="15" customHeight="1">
      <c r="B33" s="12"/>
      <c r="C33" s="21" t="s">
        <v>24</v>
      </c>
      <c r="D33" s="3"/>
      <c r="E33" s="3"/>
      <c r="F33" s="3"/>
      <c r="G33" s="95"/>
      <c r="H33" s="95"/>
      <c r="I33" s="3"/>
      <c r="J33" s="95"/>
      <c r="K33" s="95"/>
      <c r="L33" s="3"/>
      <c r="M33" s="101"/>
      <c r="N33" s="101"/>
      <c r="O33" s="3"/>
      <c r="P33" s="3"/>
      <c r="Q33" s="3"/>
      <c r="R33" s="3"/>
      <c r="T33" s="11"/>
    </row>
    <row r="34" spans="2:20" ht="15" customHeight="1">
      <c r="B34" s="12"/>
      <c r="C34" s="21" t="s">
        <v>25</v>
      </c>
      <c r="D34" s="3"/>
      <c r="E34" s="3"/>
      <c r="F34" s="3"/>
      <c r="G34" s="95"/>
      <c r="H34" s="95"/>
      <c r="I34" s="3"/>
      <c r="J34" s="95"/>
      <c r="K34" s="95"/>
      <c r="L34" s="3"/>
      <c r="M34" s="101"/>
      <c r="N34" s="101"/>
      <c r="O34" s="3"/>
      <c r="P34" s="3"/>
      <c r="Q34" s="3"/>
      <c r="R34" s="3"/>
      <c r="T34" s="11"/>
    </row>
    <row r="35" spans="2:20" ht="15" customHeight="1">
      <c r="B35" s="12"/>
      <c r="C35" s="21" t="s">
        <v>100</v>
      </c>
      <c r="D35" s="3"/>
      <c r="E35" s="3"/>
      <c r="F35" s="3"/>
      <c r="G35" s="95"/>
      <c r="H35" s="95"/>
      <c r="I35" s="3"/>
      <c r="J35" s="95"/>
      <c r="K35" s="95"/>
      <c r="L35" s="3"/>
      <c r="M35" s="101"/>
      <c r="N35" s="101"/>
      <c r="O35" s="3"/>
      <c r="P35" s="3"/>
      <c r="Q35" s="3"/>
      <c r="R35" s="3"/>
      <c r="T35" s="11"/>
    </row>
    <row r="36" spans="2:20" ht="15" customHeight="1">
      <c r="B36" s="12"/>
      <c r="C36" s="21"/>
      <c r="D36" s="3"/>
      <c r="E36" s="3"/>
      <c r="F36" s="3"/>
      <c r="G36" s="95"/>
      <c r="H36" s="95"/>
      <c r="I36" s="3"/>
      <c r="J36" s="95"/>
      <c r="K36" s="95"/>
      <c r="L36" s="3"/>
      <c r="M36" s="101"/>
      <c r="N36" s="101"/>
      <c r="O36" s="3"/>
      <c r="P36" s="3"/>
      <c r="Q36" s="3"/>
      <c r="R36" s="3"/>
      <c r="T36" s="11"/>
    </row>
    <row r="37" spans="2:20" ht="15" customHeight="1">
      <c r="B37" s="12"/>
      <c r="C37" s="21"/>
      <c r="D37" s="3"/>
      <c r="E37" s="3"/>
      <c r="F37" s="3"/>
      <c r="G37" s="95"/>
      <c r="H37" s="95"/>
      <c r="I37" s="3"/>
      <c r="J37" s="95"/>
      <c r="K37" s="95"/>
      <c r="L37" s="3"/>
      <c r="M37" s="101"/>
      <c r="N37" s="101"/>
      <c r="O37" s="3"/>
      <c r="P37" s="3"/>
      <c r="Q37" s="3"/>
      <c r="R37" s="3"/>
      <c r="T37" s="11"/>
    </row>
    <row r="38" spans="2:20" ht="15" customHeight="1">
      <c r="B38" s="12"/>
      <c r="C38" s="2"/>
      <c r="D38" s="3"/>
      <c r="E38" s="3"/>
      <c r="F38" s="3"/>
      <c r="G38" s="95"/>
      <c r="H38" s="95"/>
      <c r="I38" s="3"/>
      <c r="J38" s="95"/>
      <c r="K38" s="95"/>
      <c r="L38" s="3"/>
      <c r="M38" s="101"/>
      <c r="N38" s="101"/>
      <c r="O38" s="3"/>
      <c r="P38" s="3"/>
      <c r="Q38" s="3"/>
      <c r="R38" s="3"/>
      <c r="T38" s="11"/>
    </row>
    <row r="39" spans="2:20" ht="15" customHeight="1">
      <c r="B39" s="12"/>
      <c r="C39" s="3"/>
      <c r="D39" s="3"/>
      <c r="E39" s="3"/>
      <c r="F39" s="3"/>
      <c r="G39" s="6"/>
      <c r="H39" s="6"/>
      <c r="I39" s="3"/>
      <c r="J39" s="6"/>
      <c r="K39" s="6"/>
      <c r="L39" s="3"/>
      <c r="M39" s="6"/>
      <c r="N39" s="6"/>
      <c r="O39" s="3"/>
      <c r="P39" s="3"/>
      <c r="Q39" s="3"/>
      <c r="R39" s="3"/>
      <c r="T39" s="11"/>
    </row>
    <row r="40" spans="2:20" ht="15" customHeight="1">
      <c r="B40" s="12"/>
      <c r="C40" s="14" t="s">
        <v>26</v>
      </c>
      <c r="D40" s="3" t="s">
        <v>27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13">
        <f>SUM(M32:N38)</f>
        <v>0</v>
      </c>
      <c r="Q40" s="113"/>
      <c r="R40" s="113"/>
      <c r="T40" s="11"/>
    </row>
    <row r="41" spans="2:20" ht="15" customHeight="1">
      <c r="B41" s="12"/>
      <c r="C41" s="14" t="s">
        <v>28</v>
      </c>
      <c r="D41" s="3" t="s">
        <v>29</v>
      </c>
      <c r="E41" s="3"/>
      <c r="F41" s="3"/>
      <c r="G41" s="114"/>
      <c r="H41" s="114"/>
      <c r="I41" s="114"/>
      <c r="J41" s="114"/>
      <c r="K41" s="114"/>
      <c r="L41" s="3"/>
      <c r="M41" s="3"/>
      <c r="N41" s="3"/>
      <c r="O41" s="3"/>
      <c r="P41" s="101"/>
      <c r="Q41" s="101"/>
      <c r="R41" s="101"/>
      <c r="T41" s="11"/>
    </row>
    <row r="42" spans="2:20" ht="15" customHeight="1">
      <c r="B42" s="12"/>
      <c r="C42" s="3"/>
      <c r="D42" s="3"/>
      <c r="E42" s="3"/>
      <c r="F42" s="3"/>
      <c r="G42" s="100"/>
      <c r="H42" s="100"/>
      <c r="I42" s="100"/>
      <c r="J42" s="100"/>
      <c r="K42" s="100"/>
      <c r="L42" s="3"/>
      <c r="M42" s="3"/>
      <c r="N42" s="3"/>
      <c r="O42" s="3"/>
      <c r="P42" s="101"/>
      <c r="Q42" s="101"/>
      <c r="R42" s="101"/>
      <c r="T42" s="11"/>
    </row>
    <row r="43" spans="2:20" ht="15" customHeight="1" thickBot="1">
      <c r="B43" s="12"/>
      <c r="C43" s="14" t="s">
        <v>30</v>
      </c>
      <c r="D43" s="3" t="s">
        <v>31</v>
      </c>
      <c r="E43" s="3"/>
      <c r="F43" s="3"/>
      <c r="G43" s="6"/>
      <c r="H43" s="6"/>
      <c r="I43" s="6"/>
      <c r="J43" s="6"/>
      <c r="K43" s="6"/>
      <c r="L43" s="3"/>
      <c r="M43" s="3"/>
      <c r="N43" s="3"/>
      <c r="O43" s="3"/>
      <c r="P43" s="112">
        <f>SUM(P40:R42)</f>
        <v>0</v>
      </c>
      <c r="Q43" s="112"/>
      <c r="R43" s="112"/>
      <c r="T43" s="11"/>
    </row>
    <row r="44" spans="2:20" ht="15" customHeight="1" thickTop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5"/>
      <c r="Q44" s="35"/>
      <c r="R44" s="35"/>
      <c r="S44" s="18"/>
      <c r="T44" s="11"/>
    </row>
    <row r="45" spans="2:20" ht="1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9"/>
    </row>
    <row r="46" spans="2:20" ht="1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9"/>
    </row>
    <row r="47" spans="2:19" ht="1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2:20" ht="15" customHeight="1">
      <c r="B48" s="10"/>
      <c r="C48" s="7" t="s">
        <v>74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1"/>
    </row>
    <row r="49" spans="2:20" ht="15" customHeight="1">
      <c r="B49" s="12"/>
      <c r="C49" s="3"/>
      <c r="D49" s="3"/>
      <c r="E49" s="3"/>
      <c r="F49" s="3"/>
      <c r="G49" s="97" t="s">
        <v>15</v>
      </c>
      <c r="H49" s="97"/>
      <c r="I49" s="3"/>
      <c r="J49" s="3"/>
      <c r="K49" s="3"/>
      <c r="L49" s="3"/>
      <c r="M49" s="3"/>
      <c r="N49" s="3"/>
      <c r="O49" s="3"/>
      <c r="P49" s="3"/>
      <c r="Q49" s="3"/>
      <c r="R49" s="3"/>
      <c r="T49" s="11"/>
    </row>
    <row r="50" spans="2:20" ht="15" customHeight="1">
      <c r="B50" s="12"/>
      <c r="C50" s="3"/>
      <c r="D50" s="3"/>
      <c r="E50" s="3"/>
      <c r="F50" s="3"/>
      <c r="G50" s="97"/>
      <c r="H50" s="97"/>
      <c r="I50" s="4"/>
      <c r="J50" s="4" t="s">
        <v>16</v>
      </c>
      <c r="K50" s="4"/>
      <c r="L50" s="4" t="s">
        <v>17</v>
      </c>
      <c r="M50" s="4"/>
      <c r="N50" s="34"/>
      <c r="O50" s="34"/>
      <c r="P50" s="4" t="s">
        <v>18</v>
      </c>
      <c r="Q50" s="4"/>
      <c r="R50" s="4"/>
      <c r="T50" s="11"/>
    </row>
    <row r="51" spans="2:20" ht="15" customHeight="1" thickBot="1">
      <c r="B51" s="12"/>
      <c r="C51" s="3"/>
      <c r="D51" s="3"/>
      <c r="E51" s="3"/>
      <c r="F51" s="3"/>
      <c r="G51" s="44" t="s">
        <v>75</v>
      </c>
      <c r="H51" s="44"/>
      <c r="I51" s="4"/>
      <c r="J51" s="4" t="s">
        <v>19</v>
      </c>
      <c r="K51" s="4"/>
      <c r="L51" s="4" t="s">
        <v>17</v>
      </c>
      <c r="M51" s="4" t="s">
        <v>20</v>
      </c>
      <c r="N51" s="4"/>
      <c r="O51" s="34"/>
      <c r="P51" s="4" t="s">
        <v>21</v>
      </c>
      <c r="Q51" s="4"/>
      <c r="R51" s="4"/>
      <c r="T51" s="11"/>
    </row>
    <row r="52" spans="2:20" ht="15" customHeight="1" thickTop="1">
      <c r="B52" s="12"/>
      <c r="C52" s="3"/>
      <c r="D52" s="3"/>
      <c r="E52" s="3"/>
      <c r="F52" s="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T52" s="11"/>
    </row>
    <row r="53" spans="2:20" ht="15" customHeight="1">
      <c r="B53" s="12"/>
      <c r="C53" s="14" t="s">
        <v>32</v>
      </c>
      <c r="D53" s="3" t="s">
        <v>33</v>
      </c>
      <c r="E53" s="3"/>
      <c r="F53" s="3"/>
      <c r="G53" s="106"/>
      <c r="H53" s="106"/>
      <c r="I53" s="3"/>
      <c r="J53" s="106"/>
      <c r="K53" s="106"/>
      <c r="L53" s="3"/>
      <c r="M53" s="109"/>
      <c r="N53" s="109"/>
      <c r="O53" s="3"/>
      <c r="P53" s="3"/>
      <c r="Q53" s="3"/>
      <c r="R53" s="3"/>
      <c r="T53" s="11"/>
    </row>
    <row r="54" spans="2:20" ht="15" customHeight="1">
      <c r="B54" s="12"/>
      <c r="C54" s="3"/>
      <c r="D54" s="3" t="s">
        <v>34</v>
      </c>
      <c r="E54" s="3"/>
      <c r="F54" s="3"/>
      <c r="G54" s="95"/>
      <c r="H54" s="95"/>
      <c r="I54" s="3"/>
      <c r="J54" s="95"/>
      <c r="K54" s="95"/>
      <c r="L54" s="3"/>
      <c r="M54" s="101"/>
      <c r="N54" s="101"/>
      <c r="O54" s="3"/>
      <c r="P54" s="3"/>
      <c r="Q54" s="3"/>
      <c r="R54" s="3"/>
      <c r="T54" s="11"/>
    </row>
    <row r="55" spans="2:20" ht="15" customHeight="1">
      <c r="B55" s="12"/>
      <c r="C55" s="3"/>
      <c r="D55" s="3"/>
      <c r="E55" s="3"/>
      <c r="F55" s="3"/>
      <c r="G55" s="95"/>
      <c r="H55" s="95"/>
      <c r="I55" s="3"/>
      <c r="J55" s="95"/>
      <c r="K55" s="95"/>
      <c r="L55" s="3"/>
      <c r="M55" s="101"/>
      <c r="N55" s="101"/>
      <c r="O55" s="3"/>
      <c r="P55" s="3"/>
      <c r="Q55" s="3"/>
      <c r="R55" s="3"/>
      <c r="T55" s="11"/>
    </row>
    <row r="56" spans="2:20" ht="15" customHeight="1">
      <c r="B56" s="12"/>
      <c r="C56" s="3"/>
      <c r="D56" s="3"/>
      <c r="E56" s="3"/>
      <c r="F56" s="3"/>
      <c r="G56" s="95"/>
      <c r="H56" s="95"/>
      <c r="I56" s="3"/>
      <c r="J56" s="95"/>
      <c r="K56" s="95"/>
      <c r="L56" s="3"/>
      <c r="M56" s="101"/>
      <c r="N56" s="101"/>
      <c r="O56" s="3"/>
      <c r="P56" s="3"/>
      <c r="Q56" s="3"/>
      <c r="R56" s="3"/>
      <c r="T56" s="11"/>
    </row>
    <row r="57" spans="2:20" ht="15" customHeight="1">
      <c r="B57" s="12"/>
      <c r="C57" s="3"/>
      <c r="D57" s="3"/>
      <c r="E57" s="3"/>
      <c r="F57" s="3"/>
      <c r="G57" s="95"/>
      <c r="H57" s="95"/>
      <c r="I57" s="3"/>
      <c r="J57" s="95"/>
      <c r="K57" s="95"/>
      <c r="L57" s="3"/>
      <c r="M57" s="101"/>
      <c r="N57" s="101"/>
      <c r="O57" s="3"/>
      <c r="P57" s="3"/>
      <c r="Q57" s="3"/>
      <c r="R57" s="3"/>
      <c r="T57" s="11"/>
    </row>
    <row r="58" spans="2:20" ht="15" customHeight="1">
      <c r="B58" s="12"/>
      <c r="C58" s="3"/>
      <c r="D58" s="3"/>
      <c r="E58" s="3"/>
      <c r="F58" s="3"/>
      <c r="G58" s="95"/>
      <c r="H58" s="95"/>
      <c r="I58" s="3"/>
      <c r="J58" s="95"/>
      <c r="K58" s="95"/>
      <c r="L58" s="3"/>
      <c r="M58" s="101"/>
      <c r="N58" s="101"/>
      <c r="O58" s="3"/>
      <c r="P58" s="3"/>
      <c r="Q58" s="3"/>
      <c r="R58" s="3"/>
      <c r="T58" s="11"/>
    </row>
    <row r="59" spans="2:20" ht="15" customHeight="1">
      <c r="B59" s="12"/>
      <c r="C59" s="3"/>
      <c r="D59" s="3"/>
      <c r="E59" s="3"/>
      <c r="F59" s="3"/>
      <c r="G59" s="95"/>
      <c r="H59" s="95"/>
      <c r="I59" s="3"/>
      <c r="J59" s="95"/>
      <c r="K59" s="95"/>
      <c r="L59" s="3"/>
      <c r="M59" s="101"/>
      <c r="N59" s="101"/>
      <c r="O59" s="3"/>
      <c r="P59" s="3"/>
      <c r="Q59" s="3"/>
      <c r="R59" s="3"/>
      <c r="T59" s="11"/>
    </row>
    <row r="60" spans="2:20" ht="15" customHeight="1">
      <c r="B60" s="12"/>
      <c r="C60" s="3"/>
      <c r="D60" s="3"/>
      <c r="E60" s="3"/>
      <c r="F60" s="3"/>
      <c r="G60" s="95"/>
      <c r="H60" s="95"/>
      <c r="I60" s="3"/>
      <c r="J60" s="95"/>
      <c r="K60" s="95"/>
      <c r="L60" s="3"/>
      <c r="M60" s="101"/>
      <c r="N60" s="101"/>
      <c r="O60" s="3"/>
      <c r="P60" s="3"/>
      <c r="Q60" s="3"/>
      <c r="R60" s="3"/>
      <c r="T60" s="11"/>
    </row>
    <row r="61" spans="2:20" ht="15" customHeight="1">
      <c r="B61" s="12"/>
      <c r="C61" s="3"/>
      <c r="D61" s="3"/>
      <c r="E61" s="3"/>
      <c r="F61" s="3"/>
      <c r="G61" s="95"/>
      <c r="H61" s="95"/>
      <c r="I61" s="3"/>
      <c r="J61" s="95"/>
      <c r="K61" s="95"/>
      <c r="L61" s="3"/>
      <c r="M61" s="101"/>
      <c r="N61" s="101"/>
      <c r="O61" s="3"/>
      <c r="P61" s="3"/>
      <c r="Q61" s="3"/>
      <c r="R61" s="3"/>
      <c r="T61" s="11"/>
    </row>
    <row r="62" spans="2:20" ht="15" customHeight="1">
      <c r="B62" s="12"/>
      <c r="C62" s="3"/>
      <c r="D62" s="3"/>
      <c r="E62" s="3"/>
      <c r="F62" s="3"/>
      <c r="G62" s="6"/>
      <c r="H62" s="6"/>
      <c r="I62" s="3"/>
      <c r="J62" s="6"/>
      <c r="K62" s="6"/>
      <c r="L62" s="3"/>
      <c r="M62" s="6"/>
      <c r="N62" s="6"/>
      <c r="O62" s="3"/>
      <c r="P62" s="3"/>
      <c r="Q62" s="3"/>
      <c r="R62" s="3"/>
      <c r="T62" s="11"/>
    </row>
    <row r="63" spans="2:20" ht="15" customHeight="1" thickBot="1">
      <c r="B63" s="12"/>
      <c r="C63" s="14" t="s">
        <v>35</v>
      </c>
      <c r="D63" s="3" t="s">
        <v>36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04">
        <f>SUM(M53:N61)</f>
        <v>0</v>
      </c>
      <c r="Q63" s="104"/>
      <c r="R63" s="104"/>
      <c r="T63" s="11"/>
    </row>
    <row r="64" spans="2:20" ht="15" customHeight="1" thickTop="1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35"/>
      <c r="Q64" s="35"/>
      <c r="R64" s="35"/>
      <c r="S64" s="18"/>
      <c r="T64" s="11"/>
    </row>
    <row r="65" spans="2:20" ht="1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9"/>
    </row>
    <row r="66" spans="2:20" ht="1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9"/>
    </row>
    <row r="67" spans="2:19" ht="1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2:20" ht="15" customHeight="1">
      <c r="B68" s="10"/>
      <c r="C68" s="7" t="s">
        <v>37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11"/>
    </row>
    <row r="69" spans="2:20" ht="15" customHeight="1">
      <c r="B69" s="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T69" s="11"/>
    </row>
    <row r="70" spans="2:20" ht="15" customHeight="1">
      <c r="B70" s="12"/>
      <c r="C70" s="14" t="s">
        <v>38</v>
      </c>
      <c r="D70" s="3" t="s">
        <v>39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9"/>
      <c r="Q70" s="109"/>
      <c r="R70" s="109"/>
      <c r="T70" s="11"/>
    </row>
    <row r="71" spans="2:20" ht="15" customHeight="1">
      <c r="B71" s="12"/>
      <c r="C71" s="14" t="s">
        <v>40</v>
      </c>
      <c r="D71" s="3" t="s">
        <v>41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01"/>
      <c r="Q71" s="101"/>
      <c r="R71" s="101"/>
      <c r="T71" s="11"/>
    </row>
    <row r="72" spans="2:20" ht="15" customHeight="1">
      <c r="B72" s="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6"/>
      <c r="Q72" s="6"/>
      <c r="R72" s="6"/>
      <c r="T72" s="11"/>
    </row>
    <row r="73" spans="2:20" ht="15" customHeight="1">
      <c r="B73" s="12"/>
      <c r="C73" s="3"/>
      <c r="D73" s="1" t="s">
        <v>42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T73" s="11"/>
    </row>
    <row r="74" spans="2:20" ht="15" customHeight="1">
      <c r="B74" s="12"/>
      <c r="C74" s="3"/>
      <c r="D74" s="1" t="s">
        <v>43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T74" s="11"/>
    </row>
    <row r="75" spans="2:20" ht="15" customHeight="1">
      <c r="B75" s="12"/>
      <c r="T75" s="11"/>
    </row>
    <row r="76" spans="2:19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2:20" ht="15" customHeight="1">
      <c r="B77" s="10"/>
      <c r="C77" s="22" t="s">
        <v>44</v>
      </c>
      <c r="D77" s="7" t="s">
        <v>45</v>
      </c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7"/>
      <c r="T77" s="11"/>
    </row>
    <row r="78" spans="2:20" ht="15" customHeight="1">
      <c r="B78" s="12"/>
      <c r="C78" s="3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T78" s="11"/>
    </row>
    <row r="79" spans="2:20" ht="15" customHeight="1">
      <c r="B79" s="12"/>
      <c r="C79" s="3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T79" s="11"/>
    </row>
    <row r="80" spans="2:20" ht="15" customHeight="1">
      <c r="B80" s="16"/>
      <c r="C80" s="36"/>
      <c r="D80" s="1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18"/>
      <c r="T80" s="11"/>
    </row>
    <row r="81" spans="2:20" ht="15" customHeight="1">
      <c r="B81" s="19"/>
      <c r="C81" s="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9"/>
    </row>
    <row r="82" spans="2:20" ht="15" customHeight="1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"/>
    </row>
    <row r="83" spans="2:20" ht="15" customHeight="1">
      <c r="B83" s="19"/>
      <c r="C83" s="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47" t="s">
        <v>78</v>
      </c>
      <c r="T83" s="9"/>
    </row>
    <row r="84" spans="2:20" ht="15" customHeight="1">
      <c r="B84" s="19"/>
      <c r="C84" s="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47"/>
      <c r="T84" s="9"/>
    </row>
    <row r="85" spans="2:20" ht="15" customHeight="1">
      <c r="B85" s="19"/>
      <c r="C85" s="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47"/>
      <c r="T85" s="9"/>
    </row>
    <row r="86" spans="2:20" ht="15" customHeight="1">
      <c r="B86" s="19"/>
      <c r="C86" s="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47"/>
      <c r="T86" s="9"/>
    </row>
    <row r="87" spans="2:20" ht="15" customHeight="1">
      <c r="B87" s="19"/>
      <c r="C87" s="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47"/>
      <c r="T87" s="9"/>
    </row>
    <row r="88" spans="2:20" ht="15" customHeight="1">
      <c r="B88" s="19"/>
      <c r="C88" s="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47"/>
      <c r="T88" s="9"/>
    </row>
    <row r="89" spans="2:20" ht="15" customHeight="1">
      <c r="B89" s="19"/>
      <c r="C89" s="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7"/>
      <c r="T89" s="9"/>
    </row>
    <row r="90" spans="2:20" ht="15" customHeight="1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9"/>
    </row>
    <row r="91" spans="2:20" ht="15" customHeight="1">
      <c r="B91" s="19" t="str">
        <f>B2</f>
        <v>OMES Form A-1 (2023)</v>
      </c>
      <c r="C91" s="9"/>
      <c r="D91" s="9"/>
      <c r="E91" s="9"/>
      <c r="F91" s="9"/>
      <c r="G91" s="9"/>
      <c r="H91" s="20" t="s">
        <v>0</v>
      </c>
      <c r="I91" s="20"/>
      <c r="J91" s="20"/>
      <c r="K91" s="20"/>
      <c r="L91" s="20"/>
      <c r="M91" s="20"/>
      <c r="N91" s="9"/>
      <c r="O91" s="9"/>
      <c r="P91" s="20"/>
      <c r="Q91" s="20"/>
      <c r="R91" s="23"/>
      <c r="S91" s="9"/>
      <c r="T91" s="3"/>
    </row>
    <row r="92" spans="2:20" ht="15" customHeight="1">
      <c r="B92" s="3" t="s">
        <v>46</v>
      </c>
      <c r="C92" s="3"/>
      <c r="D92" s="3"/>
      <c r="E92" s="3"/>
      <c r="F92" s="3"/>
      <c r="G92" s="3"/>
      <c r="H92" s="4" t="s">
        <v>1</v>
      </c>
      <c r="I92" s="4"/>
      <c r="J92" s="4"/>
      <c r="K92" s="4"/>
      <c r="L92" s="4"/>
      <c r="M92" s="4"/>
      <c r="N92" s="3"/>
      <c r="O92" s="3"/>
      <c r="P92" s="4"/>
      <c r="Q92" s="4"/>
      <c r="R92" s="24"/>
      <c r="T92" s="3"/>
    </row>
    <row r="93" spans="2:20" ht="15" customHeight="1">
      <c r="B93" s="3"/>
      <c r="C93" s="3"/>
      <c r="D93" s="3"/>
      <c r="E93" s="3"/>
      <c r="F93" s="3"/>
      <c r="G93" s="3"/>
      <c r="H93" s="103" t="str">
        <f>H4</f>
        <v>June 30, 2023</v>
      </c>
      <c r="I93" s="103"/>
      <c r="J93" s="103"/>
      <c r="K93" s="103"/>
      <c r="L93" s="103"/>
      <c r="M93" s="103"/>
      <c r="N93" s="3"/>
      <c r="O93" s="3"/>
      <c r="P93" s="4"/>
      <c r="Q93" s="4"/>
      <c r="R93" s="24"/>
      <c r="T93" s="3"/>
    </row>
    <row r="94" spans="2:20" ht="15" customHeight="1">
      <c r="B94" s="25" t="s">
        <v>101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25"/>
      <c r="S94" s="5"/>
      <c r="T94" s="3"/>
    </row>
    <row r="95" spans="2:20" ht="18" customHeight="1">
      <c r="B95" s="6"/>
      <c r="C95" s="6"/>
      <c r="D95" s="6" t="s">
        <v>5</v>
      </c>
      <c r="E95" s="26">
        <f>$E$13</f>
        <v>0</v>
      </c>
      <c r="F95" s="27">
        <f>H13</f>
        <v>0</v>
      </c>
      <c r="G95" s="6"/>
      <c r="H95" s="5"/>
      <c r="I95" s="5"/>
      <c r="J95" s="5"/>
      <c r="K95" s="5"/>
      <c r="L95" s="5"/>
      <c r="M95" s="5"/>
      <c r="N95" s="6"/>
      <c r="O95" s="6"/>
      <c r="P95" s="5"/>
      <c r="Q95" s="5"/>
      <c r="R95" s="25"/>
      <c r="S95" s="6"/>
      <c r="T95" s="3"/>
    </row>
    <row r="96" spans="2:20" ht="18" customHeight="1">
      <c r="B96" s="24"/>
      <c r="C96" s="3"/>
      <c r="D96" s="3"/>
      <c r="E96" s="3"/>
      <c r="F96" s="28" t="str">
        <f>$O$13</f>
        <v>GF</v>
      </c>
      <c r="T96" s="3"/>
    </row>
    <row r="97" spans="2:20" ht="18" customHeight="1">
      <c r="B97" s="3"/>
      <c r="T97" s="3"/>
    </row>
    <row r="98" spans="2:20" ht="18" customHeight="1">
      <c r="B98" s="3"/>
      <c r="C98" s="3"/>
      <c r="D98" s="10"/>
      <c r="E98" s="7"/>
      <c r="F98" s="7"/>
      <c r="G98" s="5" t="s">
        <v>47</v>
      </c>
      <c r="H98" s="5"/>
      <c r="I98" s="5"/>
      <c r="J98" s="5"/>
      <c r="K98" s="38" t="s">
        <v>48</v>
      </c>
      <c r="L98" s="5"/>
      <c r="M98" s="5"/>
      <c r="N98" s="5"/>
      <c r="O98" s="11"/>
      <c r="P98" s="92" t="s">
        <v>49</v>
      </c>
      <c r="Q98" s="93"/>
      <c r="R98" s="93"/>
      <c r="S98" s="94"/>
      <c r="T98" s="3"/>
    </row>
    <row r="99" spans="2:20" ht="18" customHeight="1">
      <c r="B99" s="3"/>
      <c r="C99" s="3"/>
      <c r="D99" s="10" t="s">
        <v>50</v>
      </c>
      <c r="E99" s="7"/>
      <c r="F99" s="7"/>
      <c r="G99" s="29" t="s">
        <v>51</v>
      </c>
      <c r="H99" s="26">
        <f>$E$13</f>
        <v>0</v>
      </c>
      <c r="I99" s="26">
        <v>0</v>
      </c>
      <c r="J99" s="30" t="s">
        <v>52</v>
      </c>
      <c r="K99" s="39"/>
      <c r="L99" s="6"/>
      <c r="M99" s="6"/>
      <c r="N99" s="6"/>
      <c r="P99" s="9"/>
      <c r="Q99" s="9"/>
      <c r="R99" s="9"/>
      <c r="T99" s="3"/>
    </row>
    <row r="100" spans="2:20" ht="18" customHeight="1">
      <c r="B100" s="3"/>
      <c r="C100" s="3"/>
      <c r="D100" s="10" t="s">
        <v>53</v>
      </c>
      <c r="E100" s="7"/>
      <c r="F100" s="7"/>
      <c r="G100" s="31">
        <f>$E$13</f>
        <v>0</v>
      </c>
      <c r="H100" s="15" t="str">
        <f>$F$13</f>
        <v>F1000</v>
      </c>
      <c r="I100" s="15">
        <f>$G$13</f>
        <v>0</v>
      </c>
      <c r="J100" s="78" t="s">
        <v>54</v>
      </c>
      <c r="K100" s="84">
        <f>ROUND(P40,-3)</f>
        <v>0</v>
      </c>
      <c r="L100" s="85"/>
      <c r="M100" s="85"/>
      <c r="N100" s="86"/>
      <c r="O100" s="74"/>
      <c r="P100" s="84"/>
      <c r="Q100" s="85"/>
      <c r="R100" s="85"/>
      <c r="S100" s="86"/>
      <c r="T100" s="3"/>
    </row>
    <row r="101" spans="2:20" ht="18" customHeight="1">
      <c r="B101" s="3"/>
      <c r="C101" s="3"/>
      <c r="D101" s="12" t="s">
        <v>55</v>
      </c>
      <c r="E101" s="3"/>
      <c r="G101" s="13">
        <f>$E$13</f>
        <v>0</v>
      </c>
      <c r="H101" s="34" t="str">
        <f>$F$13</f>
        <v>F1000</v>
      </c>
      <c r="I101" s="34">
        <f>$G$13</f>
        <v>0</v>
      </c>
      <c r="J101" s="82" t="s">
        <v>56</v>
      </c>
      <c r="K101" s="84"/>
      <c r="L101" s="85"/>
      <c r="M101" s="85"/>
      <c r="N101" s="86"/>
      <c r="O101" s="74"/>
      <c r="P101" s="84"/>
      <c r="Q101" s="85"/>
      <c r="R101" s="85"/>
      <c r="S101" s="86"/>
      <c r="T101" s="3"/>
    </row>
    <row r="102" spans="2:20" ht="18" customHeight="1">
      <c r="B102" s="3"/>
      <c r="C102" s="3"/>
      <c r="D102" s="12" t="s">
        <v>55</v>
      </c>
      <c r="E102" s="3"/>
      <c r="G102" s="13">
        <f>$E$13</f>
        <v>0</v>
      </c>
      <c r="H102" s="34" t="str">
        <f>$F$13</f>
        <v>F1000</v>
      </c>
      <c r="I102" s="34">
        <f>$G$13</f>
        <v>0</v>
      </c>
      <c r="J102" s="82" t="s">
        <v>56</v>
      </c>
      <c r="K102" s="84"/>
      <c r="L102" s="85"/>
      <c r="M102" s="85"/>
      <c r="N102" s="86"/>
      <c r="O102" s="74"/>
      <c r="P102" s="84"/>
      <c r="Q102" s="85"/>
      <c r="R102" s="85"/>
      <c r="S102" s="86"/>
      <c r="T102" s="3"/>
    </row>
    <row r="103" spans="2:20" ht="18" customHeight="1">
      <c r="B103" s="3"/>
      <c r="C103" s="3"/>
      <c r="D103" s="12" t="s">
        <v>55</v>
      </c>
      <c r="G103" s="13">
        <f>$E$13</f>
        <v>0</v>
      </c>
      <c r="H103" s="34" t="str">
        <f>$F$13</f>
        <v>F1000</v>
      </c>
      <c r="I103" s="34">
        <f>$G$13</f>
        <v>0</v>
      </c>
      <c r="J103" s="82" t="s">
        <v>56</v>
      </c>
      <c r="K103" s="84"/>
      <c r="L103" s="85"/>
      <c r="M103" s="85"/>
      <c r="N103" s="86"/>
      <c r="O103" s="74"/>
      <c r="P103" s="84"/>
      <c r="Q103" s="85"/>
      <c r="R103" s="85"/>
      <c r="S103" s="86"/>
      <c r="T103" s="3"/>
    </row>
    <row r="104" spans="2:20" ht="18" customHeight="1">
      <c r="B104" s="3"/>
      <c r="C104" s="3"/>
      <c r="D104" s="10"/>
      <c r="E104" s="7"/>
      <c r="F104" s="7"/>
      <c r="G104" s="31">
        <f>$E$13</f>
        <v>0</v>
      </c>
      <c r="H104" s="15" t="str">
        <f>$F$13</f>
        <v>F1000</v>
      </c>
      <c r="I104" s="15">
        <f>$G$13</f>
        <v>0</v>
      </c>
      <c r="J104" s="78"/>
      <c r="K104" s="84"/>
      <c r="L104" s="85"/>
      <c r="M104" s="85"/>
      <c r="N104" s="86"/>
      <c r="O104" s="74"/>
      <c r="P104" s="84"/>
      <c r="Q104" s="85"/>
      <c r="R104" s="85"/>
      <c r="S104" s="86"/>
      <c r="T104" s="3"/>
    </row>
    <row r="105" spans="2:20" ht="18" customHeight="1">
      <c r="B105" s="3"/>
      <c r="C105" s="3"/>
      <c r="D105" s="30" t="s">
        <v>57</v>
      </c>
      <c r="E105" s="6"/>
      <c r="F105" s="6"/>
      <c r="G105" s="6"/>
      <c r="H105" s="15"/>
      <c r="I105" s="6"/>
      <c r="J105" s="6"/>
      <c r="K105" s="75"/>
      <c r="L105" s="75"/>
      <c r="M105" s="75"/>
      <c r="N105" s="75"/>
      <c r="O105" s="76"/>
      <c r="P105" s="75"/>
      <c r="Q105" s="75"/>
      <c r="R105" s="75"/>
      <c r="S105" s="76"/>
      <c r="T105" s="3"/>
    </row>
    <row r="106" spans="2:20" ht="18" customHeight="1">
      <c r="B106" s="3"/>
      <c r="C106" s="3"/>
      <c r="D106" s="32"/>
      <c r="E106" s="3"/>
      <c r="F106" s="3"/>
      <c r="G106" s="3"/>
      <c r="H106" s="34"/>
      <c r="K106" s="76"/>
      <c r="L106" s="76"/>
      <c r="M106" s="76"/>
      <c r="N106" s="76"/>
      <c r="O106" s="76"/>
      <c r="P106" s="76"/>
      <c r="Q106" s="76"/>
      <c r="R106" s="76"/>
      <c r="S106" s="76"/>
      <c r="T106" s="3"/>
    </row>
    <row r="107" spans="2:20" ht="18" customHeight="1">
      <c r="B107" s="3"/>
      <c r="C107" s="3"/>
      <c r="D107" s="10" t="s">
        <v>50</v>
      </c>
      <c r="E107" s="7"/>
      <c r="F107" s="7"/>
      <c r="G107" s="29" t="s">
        <v>51</v>
      </c>
      <c r="H107" s="26">
        <f>$E$13</f>
        <v>0</v>
      </c>
      <c r="I107" s="26">
        <v>0</v>
      </c>
      <c r="J107" s="30" t="s">
        <v>58</v>
      </c>
      <c r="K107" s="74"/>
      <c r="L107" s="76"/>
      <c r="M107" s="76"/>
      <c r="N107" s="76"/>
      <c r="O107" s="76"/>
      <c r="P107" s="76"/>
      <c r="Q107" s="76"/>
      <c r="R107" s="76"/>
      <c r="S107" s="76"/>
      <c r="T107" s="3"/>
    </row>
    <row r="108" spans="2:20" ht="18" customHeight="1">
      <c r="B108" s="3"/>
      <c r="C108" s="3"/>
      <c r="D108" s="10" t="s">
        <v>59</v>
      </c>
      <c r="E108" s="7"/>
      <c r="F108" s="7"/>
      <c r="G108" s="31">
        <f aca="true" t="shared" si="0" ref="G108:G120">$E$13</f>
        <v>0</v>
      </c>
      <c r="H108" s="15" t="str">
        <f aca="true" t="shared" si="1" ref="H108:H120">$F$13</f>
        <v>F1000</v>
      </c>
      <c r="I108" s="15">
        <f aca="true" t="shared" si="2" ref="I108:I120">$G$13</f>
        <v>0</v>
      </c>
      <c r="J108" s="78" t="s">
        <v>60</v>
      </c>
      <c r="K108" s="84">
        <f>ROUND(P42,-3)</f>
        <v>0</v>
      </c>
      <c r="L108" s="85"/>
      <c r="M108" s="85"/>
      <c r="N108" s="86"/>
      <c r="O108" s="79"/>
      <c r="P108" s="84"/>
      <c r="Q108" s="85"/>
      <c r="R108" s="85"/>
      <c r="S108" s="86"/>
      <c r="T108" s="3"/>
    </row>
    <row r="109" spans="2:20" ht="18" customHeight="1">
      <c r="B109" s="3"/>
      <c r="C109" s="3"/>
      <c r="D109" s="12" t="s">
        <v>61</v>
      </c>
      <c r="E109" s="3"/>
      <c r="G109" s="13">
        <f t="shared" si="0"/>
        <v>0</v>
      </c>
      <c r="H109" s="34" t="str">
        <f t="shared" si="1"/>
        <v>F1000</v>
      </c>
      <c r="I109" s="34">
        <f t="shared" si="2"/>
        <v>0</v>
      </c>
      <c r="J109" s="82" t="s">
        <v>62</v>
      </c>
      <c r="K109" s="84">
        <f>ROUND(P41,-3)</f>
        <v>0</v>
      </c>
      <c r="L109" s="85"/>
      <c r="M109" s="85"/>
      <c r="N109" s="86"/>
      <c r="O109" s="79"/>
      <c r="P109" s="84"/>
      <c r="Q109" s="85"/>
      <c r="R109" s="85"/>
      <c r="S109" s="86"/>
      <c r="T109" s="3"/>
    </row>
    <row r="110" spans="2:20" ht="18" customHeight="1">
      <c r="B110" s="3"/>
      <c r="C110" s="3"/>
      <c r="D110" s="12" t="s">
        <v>63</v>
      </c>
      <c r="E110" s="3"/>
      <c r="G110" s="13">
        <f t="shared" si="0"/>
        <v>0</v>
      </c>
      <c r="H110" s="34" t="str">
        <f t="shared" si="1"/>
        <v>F1000</v>
      </c>
      <c r="I110" s="34">
        <f t="shared" si="2"/>
        <v>0</v>
      </c>
      <c r="J110" s="82">
        <v>531600</v>
      </c>
      <c r="K110" s="84"/>
      <c r="L110" s="85"/>
      <c r="M110" s="85"/>
      <c r="N110" s="86"/>
      <c r="O110" s="79"/>
      <c r="P110" s="84">
        <f>ROUND(P41,-3)</f>
        <v>0</v>
      </c>
      <c r="Q110" s="85"/>
      <c r="R110" s="85"/>
      <c r="S110" s="86"/>
      <c r="T110" s="3"/>
    </row>
    <row r="111" spans="2:20" ht="18" customHeight="1">
      <c r="B111" s="3"/>
      <c r="C111" s="3"/>
      <c r="D111" s="12" t="s">
        <v>55</v>
      </c>
      <c r="E111" s="3"/>
      <c r="G111" s="13">
        <f t="shared" si="0"/>
        <v>0</v>
      </c>
      <c r="H111" s="34" t="str">
        <f t="shared" si="1"/>
        <v>F1000</v>
      </c>
      <c r="I111" s="34">
        <f t="shared" si="2"/>
        <v>0</v>
      </c>
      <c r="J111" s="82" t="s">
        <v>56</v>
      </c>
      <c r="K111" s="84"/>
      <c r="L111" s="85"/>
      <c r="M111" s="85"/>
      <c r="N111" s="86"/>
      <c r="O111" s="79"/>
      <c r="P111" s="84"/>
      <c r="Q111" s="85"/>
      <c r="R111" s="85"/>
      <c r="S111" s="86"/>
      <c r="T111" s="3"/>
    </row>
    <row r="112" spans="2:20" ht="18" customHeight="1">
      <c r="B112" s="3"/>
      <c r="C112" s="3"/>
      <c r="D112" s="12" t="s">
        <v>55</v>
      </c>
      <c r="E112" s="3"/>
      <c r="G112" s="13">
        <f t="shared" si="0"/>
        <v>0</v>
      </c>
      <c r="H112" s="34" t="str">
        <f t="shared" si="1"/>
        <v>F1000</v>
      </c>
      <c r="I112" s="34">
        <f t="shared" si="2"/>
        <v>0</v>
      </c>
      <c r="J112" s="82" t="s">
        <v>56</v>
      </c>
      <c r="K112" s="84"/>
      <c r="L112" s="85"/>
      <c r="M112" s="85"/>
      <c r="N112" s="86"/>
      <c r="O112" s="79"/>
      <c r="P112" s="84"/>
      <c r="Q112" s="85"/>
      <c r="R112" s="85"/>
      <c r="S112" s="86"/>
      <c r="T112" s="3"/>
    </row>
    <row r="113" spans="2:20" ht="18" customHeight="1">
      <c r="B113" s="3"/>
      <c r="C113" s="3"/>
      <c r="D113" s="12" t="s">
        <v>55</v>
      </c>
      <c r="E113" s="3"/>
      <c r="G113" s="13">
        <f t="shared" si="0"/>
        <v>0</v>
      </c>
      <c r="H113" s="34" t="str">
        <f t="shared" si="1"/>
        <v>F1000</v>
      </c>
      <c r="I113" s="34">
        <f t="shared" si="2"/>
        <v>0</v>
      </c>
      <c r="J113" s="82" t="s">
        <v>56</v>
      </c>
      <c r="K113" s="84"/>
      <c r="L113" s="85"/>
      <c r="M113" s="85"/>
      <c r="N113" s="86"/>
      <c r="O113" s="79"/>
      <c r="P113" s="84"/>
      <c r="Q113" s="85"/>
      <c r="R113" s="85"/>
      <c r="S113" s="86"/>
      <c r="T113" s="3"/>
    </row>
    <row r="114" spans="2:20" ht="18" customHeight="1">
      <c r="B114" s="3"/>
      <c r="C114" s="3"/>
      <c r="D114" s="12" t="s">
        <v>55</v>
      </c>
      <c r="E114" s="3"/>
      <c r="G114" s="13">
        <f t="shared" si="0"/>
        <v>0</v>
      </c>
      <c r="H114" s="34" t="str">
        <f t="shared" si="1"/>
        <v>F1000</v>
      </c>
      <c r="I114" s="34">
        <f t="shared" si="2"/>
        <v>0</v>
      </c>
      <c r="J114" s="82" t="s">
        <v>56</v>
      </c>
      <c r="K114" s="84"/>
      <c r="L114" s="85"/>
      <c r="M114" s="85"/>
      <c r="N114" s="86"/>
      <c r="O114" s="79"/>
      <c r="P114" s="84"/>
      <c r="Q114" s="85"/>
      <c r="R114" s="85"/>
      <c r="S114" s="86"/>
      <c r="T114" s="3"/>
    </row>
    <row r="115" spans="2:20" ht="18" customHeight="1">
      <c r="B115" s="3"/>
      <c r="C115" s="3"/>
      <c r="D115" s="12" t="s">
        <v>55</v>
      </c>
      <c r="E115" s="3"/>
      <c r="G115" s="13">
        <f t="shared" si="0"/>
        <v>0</v>
      </c>
      <c r="H115" s="34" t="str">
        <f t="shared" si="1"/>
        <v>F1000</v>
      </c>
      <c r="I115" s="34">
        <f t="shared" si="2"/>
        <v>0</v>
      </c>
      <c r="J115" s="82" t="s">
        <v>56</v>
      </c>
      <c r="K115" s="84"/>
      <c r="L115" s="85"/>
      <c r="M115" s="85"/>
      <c r="N115" s="86"/>
      <c r="O115" s="79"/>
      <c r="P115" s="84"/>
      <c r="Q115" s="85"/>
      <c r="R115" s="85"/>
      <c r="S115" s="86"/>
      <c r="T115" s="3"/>
    </row>
    <row r="116" spans="2:20" ht="18" customHeight="1">
      <c r="B116" s="3"/>
      <c r="C116" s="3"/>
      <c r="D116" s="12" t="s">
        <v>55</v>
      </c>
      <c r="E116" s="3"/>
      <c r="G116" s="13">
        <f t="shared" si="0"/>
        <v>0</v>
      </c>
      <c r="H116" s="34" t="str">
        <f t="shared" si="1"/>
        <v>F1000</v>
      </c>
      <c r="I116" s="34">
        <f t="shared" si="2"/>
        <v>0</v>
      </c>
      <c r="J116" s="82" t="s">
        <v>56</v>
      </c>
      <c r="K116" s="84"/>
      <c r="L116" s="85"/>
      <c r="M116" s="85"/>
      <c r="N116" s="86"/>
      <c r="O116" s="79"/>
      <c r="P116" s="84"/>
      <c r="Q116" s="85"/>
      <c r="R116" s="85"/>
      <c r="S116" s="86"/>
      <c r="T116" s="3"/>
    </row>
    <row r="117" spans="2:20" ht="18" customHeight="1">
      <c r="B117" s="3"/>
      <c r="C117" s="3"/>
      <c r="D117" s="12" t="s">
        <v>55</v>
      </c>
      <c r="E117" s="3"/>
      <c r="G117" s="13">
        <f t="shared" si="0"/>
        <v>0</v>
      </c>
      <c r="H117" s="34" t="str">
        <f t="shared" si="1"/>
        <v>F1000</v>
      </c>
      <c r="I117" s="34">
        <f t="shared" si="2"/>
        <v>0</v>
      </c>
      <c r="J117" s="82" t="s">
        <v>56</v>
      </c>
      <c r="K117" s="84"/>
      <c r="L117" s="85"/>
      <c r="M117" s="85"/>
      <c r="N117" s="86"/>
      <c r="O117" s="79"/>
      <c r="P117" s="84"/>
      <c r="Q117" s="85"/>
      <c r="R117" s="85"/>
      <c r="S117" s="86"/>
      <c r="T117" s="3"/>
    </row>
    <row r="118" spans="2:20" ht="18" customHeight="1">
      <c r="B118" s="3"/>
      <c r="C118" s="3"/>
      <c r="D118" s="12" t="s">
        <v>64</v>
      </c>
      <c r="E118" s="3"/>
      <c r="G118" s="13">
        <f t="shared" si="0"/>
        <v>0</v>
      </c>
      <c r="H118" s="34" t="str">
        <f t="shared" si="1"/>
        <v>F1000</v>
      </c>
      <c r="I118" s="34">
        <f t="shared" si="2"/>
        <v>0</v>
      </c>
      <c r="J118" s="82" t="s">
        <v>65</v>
      </c>
      <c r="K118" s="84">
        <f>ROUND(P41,-3)</f>
        <v>0</v>
      </c>
      <c r="L118" s="85"/>
      <c r="M118" s="85"/>
      <c r="N118" s="86"/>
      <c r="O118" s="79"/>
      <c r="P118" s="84"/>
      <c r="Q118" s="85"/>
      <c r="R118" s="85"/>
      <c r="S118" s="86"/>
      <c r="T118" s="3"/>
    </row>
    <row r="119" spans="2:20" ht="18" customHeight="1">
      <c r="B119" s="3"/>
      <c r="C119" s="3"/>
      <c r="D119" s="12" t="s">
        <v>66</v>
      </c>
      <c r="G119" s="13">
        <f t="shared" si="0"/>
        <v>0</v>
      </c>
      <c r="H119" s="34" t="str">
        <f t="shared" si="1"/>
        <v>F1000</v>
      </c>
      <c r="I119" s="34">
        <f t="shared" si="2"/>
        <v>0</v>
      </c>
      <c r="J119" s="82" t="s">
        <v>67</v>
      </c>
      <c r="K119" s="84"/>
      <c r="L119" s="85"/>
      <c r="M119" s="85"/>
      <c r="N119" s="86"/>
      <c r="O119" s="79"/>
      <c r="P119" s="84">
        <f>ROUND(U42,-3)</f>
        <v>0</v>
      </c>
      <c r="Q119" s="85"/>
      <c r="R119" s="85"/>
      <c r="S119" s="86"/>
      <c r="T119" s="3"/>
    </row>
    <row r="120" spans="2:20" ht="18" customHeight="1">
      <c r="B120" s="3"/>
      <c r="C120" s="3"/>
      <c r="D120" s="10"/>
      <c r="E120" s="7"/>
      <c r="F120" s="7"/>
      <c r="G120" s="31">
        <f t="shared" si="0"/>
        <v>0</v>
      </c>
      <c r="H120" s="15" t="str">
        <f t="shared" si="1"/>
        <v>F1000</v>
      </c>
      <c r="I120" s="15">
        <f t="shared" si="2"/>
        <v>0</v>
      </c>
      <c r="J120" s="78"/>
      <c r="K120" s="87"/>
      <c r="L120" s="88"/>
      <c r="M120" s="88"/>
      <c r="N120" s="89"/>
      <c r="O120" s="79"/>
      <c r="P120" s="87"/>
      <c r="Q120" s="88"/>
      <c r="R120" s="88"/>
      <c r="S120" s="89"/>
      <c r="T120" s="3"/>
    </row>
    <row r="121" spans="2:20" ht="18" customHeight="1">
      <c r="B121" s="3"/>
      <c r="C121" s="3"/>
      <c r="D121" s="30" t="s">
        <v>68</v>
      </c>
      <c r="E121" s="6"/>
      <c r="F121" s="6"/>
      <c r="G121" s="6"/>
      <c r="H121" s="15"/>
      <c r="I121" s="15"/>
      <c r="J121" s="6"/>
      <c r="K121" s="80"/>
      <c r="L121" s="80"/>
      <c r="M121" s="80"/>
      <c r="N121" s="80"/>
      <c r="O121" s="81"/>
      <c r="P121" s="80"/>
      <c r="Q121" s="80"/>
      <c r="R121" s="80"/>
      <c r="S121" s="81"/>
      <c r="T121" s="3"/>
    </row>
    <row r="122" spans="2:20" ht="18" customHeight="1">
      <c r="B122" s="3"/>
      <c r="C122" s="3"/>
      <c r="D122" s="32"/>
      <c r="E122" s="3"/>
      <c r="F122" s="3"/>
      <c r="G122" s="3"/>
      <c r="H122" s="34"/>
      <c r="I122" s="34"/>
      <c r="K122" s="81"/>
      <c r="L122" s="81"/>
      <c r="M122" s="81"/>
      <c r="N122" s="81"/>
      <c r="O122" s="81"/>
      <c r="P122" s="81"/>
      <c r="Q122" s="81"/>
      <c r="R122" s="81"/>
      <c r="S122" s="81"/>
      <c r="T122" s="3"/>
    </row>
    <row r="123" spans="2:20" ht="18" customHeight="1">
      <c r="B123" s="3"/>
      <c r="C123" s="3"/>
      <c r="D123" s="10" t="s">
        <v>50</v>
      </c>
      <c r="E123" s="7"/>
      <c r="F123" s="7"/>
      <c r="G123" s="29" t="s">
        <v>51</v>
      </c>
      <c r="H123" s="26">
        <f>$E$13</f>
        <v>0</v>
      </c>
      <c r="I123" s="26">
        <v>0</v>
      </c>
      <c r="J123" s="30" t="s">
        <v>69</v>
      </c>
      <c r="K123" s="79"/>
      <c r="L123" s="81"/>
      <c r="M123" s="81"/>
      <c r="N123" s="81"/>
      <c r="O123" s="81"/>
      <c r="P123" s="81"/>
      <c r="Q123" s="81"/>
      <c r="R123" s="81"/>
      <c r="S123" s="81"/>
      <c r="T123" s="3"/>
    </row>
    <row r="124" spans="2:20" ht="18" customHeight="1">
      <c r="B124" s="3"/>
      <c r="C124" s="3"/>
      <c r="D124" s="10" t="s">
        <v>70</v>
      </c>
      <c r="E124" s="7"/>
      <c r="F124" s="7"/>
      <c r="G124" s="31">
        <f>$E$13</f>
        <v>0</v>
      </c>
      <c r="H124" s="15" t="str">
        <f>$F$13</f>
        <v>F1000</v>
      </c>
      <c r="I124" s="15">
        <f>$G$13</f>
        <v>0</v>
      </c>
      <c r="J124" s="78" t="s">
        <v>71</v>
      </c>
      <c r="K124" s="84">
        <f>ROUND(P63,-3)</f>
        <v>0</v>
      </c>
      <c r="L124" s="85"/>
      <c r="M124" s="85"/>
      <c r="N124" s="86"/>
      <c r="O124" s="79"/>
      <c r="P124" s="84"/>
      <c r="Q124" s="85"/>
      <c r="R124" s="85"/>
      <c r="S124" s="86"/>
      <c r="T124" s="3"/>
    </row>
    <row r="125" spans="2:20" ht="18" customHeight="1">
      <c r="B125" s="3"/>
      <c r="C125" s="3"/>
      <c r="D125" s="12" t="s">
        <v>55</v>
      </c>
      <c r="E125" s="3"/>
      <c r="G125" s="13">
        <f>$E$13</f>
        <v>0</v>
      </c>
      <c r="H125" s="34" t="str">
        <f>$F$13</f>
        <v>F1000</v>
      </c>
      <c r="I125" s="34">
        <f>$G$13</f>
        <v>0</v>
      </c>
      <c r="J125" s="82" t="s">
        <v>56</v>
      </c>
      <c r="K125" s="84"/>
      <c r="L125" s="85"/>
      <c r="M125" s="85"/>
      <c r="N125" s="86"/>
      <c r="O125" s="79"/>
      <c r="P125" s="84"/>
      <c r="Q125" s="85"/>
      <c r="R125" s="85"/>
      <c r="S125" s="86"/>
      <c r="T125" s="3"/>
    </row>
    <row r="126" spans="2:20" ht="18" customHeight="1">
      <c r="B126" s="3"/>
      <c r="C126" s="3"/>
      <c r="D126" s="12" t="s">
        <v>55</v>
      </c>
      <c r="E126" s="3"/>
      <c r="G126" s="13">
        <f>$E$13</f>
        <v>0</v>
      </c>
      <c r="H126" s="34" t="str">
        <f>$F$13</f>
        <v>F1000</v>
      </c>
      <c r="I126" s="34">
        <f>$G$13</f>
        <v>0</v>
      </c>
      <c r="J126" s="82" t="s">
        <v>56</v>
      </c>
      <c r="K126" s="84"/>
      <c r="L126" s="85"/>
      <c r="M126" s="85"/>
      <c r="N126" s="86"/>
      <c r="O126" s="79"/>
      <c r="P126" s="84"/>
      <c r="Q126" s="85"/>
      <c r="R126" s="85"/>
      <c r="S126" s="86"/>
      <c r="T126" s="3"/>
    </row>
    <row r="127" spans="2:20" ht="18" customHeight="1">
      <c r="B127" s="3"/>
      <c r="C127" s="3"/>
      <c r="D127" s="12" t="s">
        <v>55</v>
      </c>
      <c r="G127" s="13">
        <f>$E$13</f>
        <v>0</v>
      </c>
      <c r="H127" s="34" t="str">
        <f>$F$13</f>
        <v>F1000</v>
      </c>
      <c r="I127" s="34">
        <f>$G$13</f>
        <v>0</v>
      </c>
      <c r="J127" s="82" t="s">
        <v>56</v>
      </c>
      <c r="K127" s="84"/>
      <c r="L127" s="85"/>
      <c r="M127" s="85"/>
      <c r="N127" s="86"/>
      <c r="O127" s="79"/>
      <c r="P127" s="84"/>
      <c r="Q127" s="85"/>
      <c r="R127" s="85"/>
      <c r="S127" s="86"/>
      <c r="T127" s="3"/>
    </row>
    <row r="128" spans="2:20" ht="18" customHeight="1">
      <c r="B128" s="3"/>
      <c r="C128" s="3"/>
      <c r="D128" s="10"/>
      <c r="E128" s="7"/>
      <c r="F128" s="7"/>
      <c r="G128" s="31">
        <f>$E$13</f>
        <v>0</v>
      </c>
      <c r="H128" s="15" t="str">
        <f>$F$13</f>
        <v>F1000</v>
      </c>
      <c r="I128" s="15">
        <f>$G$13</f>
        <v>0</v>
      </c>
      <c r="J128" s="78"/>
      <c r="K128" s="87"/>
      <c r="L128" s="88"/>
      <c r="M128" s="88"/>
      <c r="N128" s="89"/>
      <c r="O128" s="79"/>
      <c r="P128" s="87"/>
      <c r="Q128" s="88"/>
      <c r="R128" s="88"/>
      <c r="S128" s="89"/>
      <c r="T128" s="3"/>
    </row>
    <row r="129" spans="2:20" ht="18" customHeight="1">
      <c r="B129" s="3"/>
      <c r="C129" s="3"/>
      <c r="D129" s="30" t="s">
        <v>72</v>
      </c>
      <c r="E129" s="6"/>
      <c r="F129" s="6"/>
      <c r="G129" s="6"/>
      <c r="H129" s="15"/>
      <c r="I129" s="15"/>
      <c r="J129" s="6"/>
      <c r="K129" s="6"/>
      <c r="L129" s="6"/>
      <c r="M129" s="6"/>
      <c r="N129" s="6"/>
      <c r="P129" s="6"/>
      <c r="Q129" s="6"/>
      <c r="R129" s="6"/>
      <c r="T129" s="3"/>
    </row>
    <row r="130" spans="2:19" ht="15" customHeight="1">
      <c r="B130" s="3"/>
      <c r="C130" s="3"/>
      <c r="D130" s="32"/>
      <c r="E130" s="3"/>
      <c r="F130" s="3"/>
      <c r="G130" s="3"/>
      <c r="H130" s="34"/>
      <c r="I130" s="34"/>
      <c r="J130" s="3"/>
      <c r="K130" s="3"/>
      <c r="L130" s="3"/>
      <c r="M130" s="3"/>
      <c r="N130" s="3"/>
      <c r="O130" s="3"/>
      <c r="P130" s="3"/>
      <c r="Q130" s="3"/>
      <c r="R130" s="3"/>
      <c r="S130" s="48"/>
    </row>
    <row r="131" spans="2:10" ht="15" customHeight="1">
      <c r="B131" s="3"/>
      <c r="C131" s="3"/>
      <c r="D131" s="3"/>
      <c r="E131" s="3"/>
      <c r="F131" s="3"/>
      <c r="G131" s="40"/>
      <c r="H131" s="41"/>
      <c r="I131" s="41"/>
      <c r="J131" s="32"/>
    </row>
    <row r="132" spans="2:18" ht="15" customHeight="1">
      <c r="B132" s="3"/>
      <c r="C132" s="3"/>
      <c r="D132" s="3"/>
      <c r="E132" s="3"/>
      <c r="F132" s="3"/>
      <c r="G132" s="14"/>
      <c r="H132" s="34"/>
      <c r="I132" s="34"/>
      <c r="J132" s="3"/>
      <c r="K132" s="4"/>
      <c r="L132" s="4"/>
      <c r="M132" s="4"/>
      <c r="N132" s="4"/>
      <c r="O132" s="3"/>
      <c r="P132" s="4"/>
      <c r="Q132" s="4"/>
      <c r="R132" s="4"/>
    </row>
    <row r="133" spans="2:18" ht="15" customHeight="1">
      <c r="B133" s="3"/>
      <c r="C133" s="3"/>
      <c r="D133" s="3"/>
      <c r="E133" s="3"/>
      <c r="F133" s="3"/>
      <c r="G133" s="14"/>
      <c r="H133" s="34"/>
      <c r="I133" s="34"/>
      <c r="J133" s="3"/>
      <c r="K133" s="4"/>
      <c r="L133" s="4"/>
      <c r="M133" s="4"/>
      <c r="N133" s="4"/>
      <c r="O133" s="3"/>
      <c r="P133" s="4"/>
      <c r="Q133" s="4"/>
      <c r="R133" s="4"/>
    </row>
    <row r="134" spans="2:18" ht="15" customHeight="1">
      <c r="B134" s="3"/>
      <c r="C134" s="3"/>
      <c r="D134" s="3"/>
      <c r="E134" s="3"/>
      <c r="F134" s="3"/>
      <c r="G134" s="14"/>
      <c r="H134" s="34"/>
      <c r="I134" s="34"/>
      <c r="J134" s="3"/>
      <c r="K134" s="4"/>
      <c r="L134" s="4"/>
      <c r="M134" s="4"/>
      <c r="N134" s="4"/>
      <c r="O134" s="3"/>
      <c r="P134" s="4"/>
      <c r="Q134" s="4"/>
      <c r="R134" s="4"/>
    </row>
    <row r="135" spans="2:4" ht="15" customHeight="1">
      <c r="B135" s="3"/>
      <c r="C135" s="3"/>
      <c r="D135" s="32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spans="2:19" ht="15" customHeight="1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ht="15" customHeight="1"/>
    <row r="171" ht="15" customHeight="1"/>
    <row r="172" ht="15" customHeight="1">
      <c r="S172" s="49" t="s">
        <v>79</v>
      </c>
    </row>
    <row r="173" ht="15" customHeight="1"/>
    <row r="174" ht="15" customHeight="1"/>
    <row r="175" ht="15" customHeight="1"/>
    <row r="176" ht="15" customHeight="1"/>
    <row r="177" ht="15" customHeight="1"/>
    <row r="178" ht="15" customHeight="1"/>
    <row r="211" ht="12.75" hidden="1">
      <c r="B211" s="45">
        <f ca="1">TODAY()</f>
        <v>45055</v>
      </c>
    </row>
    <row r="212" spans="2:5" ht="12.75" hidden="1">
      <c r="B212" s="1">
        <f>YEAR(B211)</f>
        <v>2023</v>
      </c>
      <c r="D212" s="1" t="s">
        <v>76</v>
      </c>
      <c r="E212" s="46" t="s">
        <v>77</v>
      </c>
    </row>
    <row r="213" spans="4:5" ht="12.75" hidden="1">
      <c r="D213" s="1">
        <v>2010</v>
      </c>
      <c r="E213" s="46">
        <v>40359</v>
      </c>
    </row>
    <row r="214" spans="4:5" ht="12.75" hidden="1">
      <c r="D214" s="1">
        <v>2011</v>
      </c>
      <c r="E214" s="46">
        <v>40724</v>
      </c>
    </row>
    <row r="215" spans="4:5" ht="12.75" hidden="1">
      <c r="D215" s="1">
        <v>2012</v>
      </c>
      <c r="E215" s="46">
        <v>41090</v>
      </c>
    </row>
    <row r="216" spans="4:5" ht="12.75" hidden="1">
      <c r="D216" s="1">
        <v>2013</v>
      </c>
      <c r="E216" s="46">
        <v>41455</v>
      </c>
    </row>
    <row r="217" spans="4:5" ht="12.75" hidden="1">
      <c r="D217" s="1">
        <v>2014</v>
      </c>
      <c r="E217" s="46">
        <v>41820</v>
      </c>
    </row>
    <row r="218" spans="4:5" ht="12.75" hidden="1">
      <c r="D218" s="1">
        <v>2015</v>
      </c>
      <c r="E218" s="46">
        <v>42185</v>
      </c>
    </row>
    <row r="219" spans="4:5" ht="12.75" hidden="1">
      <c r="D219" s="1">
        <v>2016</v>
      </c>
      <c r="E219" s="46">
        <v>42551</v>
      </c>
    </row>
    <row r="220" spans="4:5" ht="12.75" hidden="1">
      <c r="D220" s="1">
        <v>2017</v>
      </c>
      <c r="E220" s="46">
        <v>42916</v>
      </c>
    </row>
    <row r="221" spans="4:5" ht="12.75" hidden="1">
      <c r="D221" s="1">
        <v>2018</v>
      </c>
      <c r="E221" s="46">
        <v>43281</v>
      </c>
    </row>
    <row r="222" spans="4:5" ht="12.75" hidden="1">
      <c r="D222" s="1">
        <v>2019</v>
      </c>
      <c r="E222" s="46">
        <v>43646</v>
      </c>
    </row>
    <row r="223" spans="4:5" ht="12.75" hidden="1">
      <c r="D223" s="1">
        <v>2020</v>
      </c>
      <c r="E223" s="46">
        <v>44012</v>
      </c>
    </row>
    <row r="224" spans="4:5" ht="12.75" hidden="1">
      <c r="D224" s="1">
        <v>2021</v>
      </c>
      <c r="E224" s="46">
        <v>44377</v>
      </c>
    </row>
    <row r="225" spans="4:5" ht="12.75" hidden="1">
      <c r="D225" s="1">
        <v>2022</v>
      </c>
      <c r="E225" s="46">
        <v>44742</v>
      </c>
    </row>
    <row r="226" spans="4:5" ht="12.75" hidden="1">
      <c r="D226" s="1">
        <v>2023</v>
      </c>
      <c r="E226" s="46">
        <v>45107</v>
      </c>
    </row>
    <row r="227" spans="4:5" ht="12.75" hidden="1">
      <c r="D227" s="1">
        <v>2024</v>
      </c>
      <c r="E227" s="46">
        <v>45473</v>
      </c>
    </row>
    <row r="228" spans="4:5" ht="12.75" hidden="1">
      <c r="D228" s="1">
        <v>2025</v>
      </c>
      <c r="E228" s="46">
        <v>45838</v>
      </c>
    </row>
    <row r="229" ht="12.75" hidden="1"/>
  </sheetData>
  <sheetProtection password="C8DD" sheet="1"/>
  <mergeCells count="129">
    <mergeCell ref="K104:N104"/>
    <mergeCell ref="P104:S104"/>
    <mergeCell ref="G29:H29"/>
    <mergeCell ref="G49:H50"/>
    <mergeCell ref="G58:H58"/>
    <mergeCell ref="G36:H36"/>
    <mergeCell ref="G37:H37"/>
    <mergeCell ref="J36:K36"/>
    <mergeCell ref="G53:H53"/>
    <mergeCell ref="G41:K41"/>
    <mergeCell ref="P43:R43"/>
    <mergeCell ref="P40:R40"/>
    <mergeCell ref="J53:K53"/>
    <mergeCell ref="M61:N61"/>
    <mergeCell ref="J54:K54"/>
    <mergeCell ref="J57:K57"/>
    <mergeCell ref="M53:N53"/>
    <mergeCell ref="M54:N54"/>
    <mergeCell ref="H2:M2"/>
    <mergeCell ref="H3:M3"/>
    <mergeCell ref="P41:R41"/>
    <mergeCell ref="P42:R42"/>
    <mergeCell ref="J61:K61"/>
    <mergeCell ref="J29:K29"/>
    <mergeCell ref="J30:K30"/>
    <mergeCell ref="J33:K33"/>
    <mergeCell ref="J34:K34"/>
    <mergeCell ref="G54:H54"/>
    <mergeCell ref="P70:R70"/>
    <mergeCell ref="J60:K60"/>
    <mergeCell ref="J59:K59"/>
    <mergeCell ref="M58:N58"/>
    <mergeCell ref="M60:N60"/>
    <mergeCell ref="M55:N55"/>
    <mergeCell ref="Q3:R3"/>
    <mergeCell ref="Q4:R4"/>
    <mergeCell ref="H4:M4"/>
    <mergeCell ref="F16:K16"/>
    <mergeCell ref="G35:H35"/>
    <mergeCell ref="M32:N32"/>
    <mergeCell ref="M34:N34"/>
    <mergeCell ref="O12:R12"/>
    <mergeCell ref="F19:K19"/>
    <mergeCell ref="P19:R19"/>
    <mergeCell ref="G32:H32"/>
    <mergeCell ref="G33:H33"/>
    <mergeCell ref="J37:K37"/>
    <mergeCell ref="L19:O19"/>
    <mergeCell ref="L16:N16"/>
    <mergeCell ref="J32:K32"/>
    <mergeCell ref="M37:N37"/>
    <mergeCell ref="J35:K35"/>
    <mergeCell ref="H93:M93"/>
    <mergeCell ref="G59:H59"/>
    <mergeCell ref="B82:S82"/>
    <mergeCell ref="P63:R63"/>
    <mergeCell ref="E78:R78"/>
    <mergeCell ref="G55:H55"/>
    <mergeCell ref="E77:R77"/>
    <mergeCell ref="G57:H57"/>
    <mergeCell ref="P71:R71"/>
    <mergeCell ref="M59:N59"/>
    <mergeCell ref="M38:N38"/>
    <mergeCell ref="M33:N33"/>
    <mergeCell ref="M56:N56"/>
    <mergeCell ref="M57:N57"/>
    <mergeCell ref="J55:K55"/>
    <mergeCell ref="J56:K56"/>
    <mergeCell ref="J38:K38"/>
    <mergeCell ref="P102:S102"/>
    <mergeCell ref="J58:K58"/>
    <mergeCell ref="H5:M5"/>
    <mergeCell ref="H13:N13"/>
    <mergeCell ref="O16:Q16"/>
    <mergeCell ref="G42:K42"/>
    <mergeCell ref="M35:N35"/>
    <mergeCell ref="M36:N36"/>
    <mergeCell ref="O13:R13"/>
    <mergeCell ref="G34:H34"/>
    <mergeCell ref="P100:S100"/>
    <mergeCell ref="P101:S101"/>
    <mergeCell ref="G38:H38"/>
    <mergeCell ref="K100:N100"/>
    <mergeCell ref="K101:N101"/>
    <mergeCell ref="K102:N102"/>
    <mergeCell ref="G60:H60"/>
    <mergeCell ref="E79:R79"/>
    <mergeCell ref="G61:H61"/>
    <mergeCell ref="G56:H56"/>
    <mergeCell ref="P115:S115"/>
    <mergeCell ref="P116:S116"/>
    <mergeCell ref="K103:N103"/>
    <mergeCell ref="B169:S169"/>
    <mergeCell ref="P98:S98"/>
    <mergeCell ref="P109:S109"/>
    <mergeCell ref="P110:S110"/>
    <mergeCell ref="P111:S111"/>
    <mergeCell ref="P112:S112"/>
    <mergeCell ref="P118:S118"/>
    <mergeCell ref="K115:N115"/>
    <mergeCell ref="K116:N116"/>
    <mergeCell ref="P103:S103"/>
    <mergeCell ref="P108:S108"/>
    <mergeCell ref="P126:S126"/>
    <mergeCell ref="P127:S127"/>
    <mergeCell ref="P119:S119"/>
    <mergeCell ref="P125:S125"/>
    <mergeCell ref="P113:S113"/>
    <mergeCell ref="P114:S114"/>
    <mergeCell ref="K127:N127"/>
    <mergeCell ref="P124:S124"/>
    <mergeCell ref="K108:N108"/>
    <mergeCell ref="K109:N109"/>
    <mergeCell ref="K110:N110"/>
    <mergeCell ref="K111:N111"/>
    <mergeCell ref="K112:N112"/>
    <mergeCell ref="K118:N118"/>
    <mergeCell ref="K113:N113"/>
    <mergeCell ref="K114:N114"/>
    <mergeCell ref="K117:N117"/>
    <mergeCell ref="P117:S117"/>
    <mergeCell ref="K119:N119"/>
    <mergeCell ref="K120:N120"/>
    <mergeCell ref="P120:S120"/>
    <mergeCell ref="P128:S128"/>
    <mergeCell ref="K128:N128"/>
    <mergeCell ref="K124:N124"/>
    <mergeCell ref="K125:N125"/>
    <mergeCell ref="K126:N126"/>
  </mergeCells>
  <printOptions horizontalCentered="1"/>
  <pageMargins left="0.25" right="0.25" top="1" bottom="0.5" header="0.3" footer="0.3"/>
  <pageSetup fitToHeight="2" fitToWidth="1" horizontalDpi="600" verticalDpi="600" orientation="portrait" scale="52"/>
  <headerFooter>
    <oddFooter>&amp;C&amp;"Arial,Bold"&amp;14-- Return to OMES Financial Reporting Unit by July 29 --&amp;"-,Regular"&amp;11
</oddFooter>
  </headerFooter>
  <rowBreaks count="1" manualBreakCount="1">
    <brk id="89" max="255" man="1"/>
  </rowBreaks>
  <ignoredErrors>
    <ignoredError sqref="C13 J99:J100 J107:J109 J118:J119 C16 C32 C40:C43 C53 C63 C70:C71 C77 J123:J124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A1:L35"/>
  <sheetViews>
    <sheetView zoomScalePageLayoutView="0" workbookViewId="0" topLeftCell="B1">
      <selection activeCell="H20" sqref="H20"/>
    </sheetView>
  </sheetViews>
  <sheetFormatPr defaultColWidth="11.421875" defaultRowHeight="15"/>
  <cols>
    <col min="1" max="1" width="23.8515625" style="50" bestFit="1" customWidth="1"/>
    <col min="2" max="2" width="51.7109375" style="52" bestFit="1" customWidth="1"/>
    <col min="3" max="3" width="9.421875" style="52" customWidth="1"/>
    <col min="4" max="4" width="8.421875" style="51" bestFit="1" customWidth="1"/>
    <col min="5" max="5" width="11.8515625" style="51" bestFit="1" customWidth="1"/>
    <col min="6" max="6" width="18.7109375" style="52" bestFit="1" customWidth="1"/>
    <col min="7" max="8" width="15.7109375" style="51" customWidth="1"/>
    <col min="9" max="9" width="4.00390625" style="53" bestFit="1" customWidth="1"/>
    <col min="10" max="10" width="7.28125" style="51" bestFit="1" customWidth="1"/>
    <col min="11" max="11" width="17.28125" style="51" bestFit="1" customWidth="1"/>
    <col min="12" max="12" width="94.421875" style="50" bestFit="1" customWidth="1"/>
    <col min="13" max="13" width="12.28125" style="50" bestFit="1" customWidth="1"/>
    <col min="14" max="16384" width="11.421875" style="50" customWidth="1"/>
  </cols>
  <sheetData>
    <row r="1" ht="15">
      <c r="L1" s="51" t="s">
        <v>109</v>
      </c>
    </row>
    <row r="2" ht="15">
      <c r="L2" s="51"/>
    </row>
    <row r="3" spans="1:12" ht="15">
      <c r="A3" s="54" t="s">
        <v>80</v>
      </c>
      <c r="B3" s="65" t="s">
        <v>81</v>
      </c>
      <c r="C3" s="65"/>
      <c r="D3" s="56"/>
      <c r="E3" s="56"/>
      <c r="F3" s="57"/>
      <c r="G3" s="56"/>
      <c r="H3" s="56"/>
      <c r="L3" s="51" t="s">
        <v>110</v>
      </c>
    </row>
    <row r="4" spans="1:12" ht="15">
      <c r="A4" s="54" t="s">
        <v>82</v>
      </c>
      <c r="B4" s="65">
        <v>2020</v>
      </c>
      <c r="C4" s="65"/>
      <c r="D4" s="56"/>
      <c r="E4" s="56"/>
      <c r="F4" s="57"/>
      <c r="G4" s="56"/>
      <c r="H4" s="56"/>
      <c r="L4" s="51"/>
    </row>
    <row r="5" spans="1:12" ht="15">
      <c r="A5" s="54" t="s">
        <v>83</v>
      </c>
      <c r="B5" s="65" t="s">
        <v>84</v>
      </c>
      <c r="C5" s="65"/>
      <c r="D5" s="56"/>
      <c r="E5" s="56"/>
      <c r="F5" s="57"/>
      <c r="G5" s="56"/>
      <c r="H5" s="56"/>
      <c r="L5" s="51" t="str">
        <f>CONCATENATE("!POV=",B3,";",B4,";",B5)</f>
        <v>!POV=ModAccrual;2020;Jun</v>
      </c>
    </row>
    <row r="6" spans="1:12" s="58" customFormat="1" ht="15">
      <c r="A6" s="54"/>
      <c r="B6" s="66"/>
      <c r="C6" s="66"/>
      <c r="D6" s="56"/>
      <c r="E6" s="56"/>
      <c r="F6" s="57"/>
      <c r="G6" s="56"/>
      <c r="H6" s="56"/>
      <c r="I6" s="53"/>
      <c r="J6" s="51"/>
      <c r="K6" s="51"/>
      <c r="L6" s="50"/>
    </row>
    <row r="7" spans="1:12" s="58" customFormat="1" ht="15">
      <c r="A7" s="54"/>
      <c r="B7" s="66"/>
      <c r="C7" s="66"/>
      <c r="D7" s="56"/>
      <c r="E7" s="56"/>
      <c r="F7" s="57"/>
      <c r="G7" s="56"/>
      <c r="H7" s="56"/>
      <c r="I7" s="53"/>
      <c r="J7" s="51"/>
      <c r="K7" s="51"/>
      <c r="L7" s="51">
        <f>IF(AND(J9=0,J10=0,J11=0,J12=0),"",CONCATENATE("!JOURNAL=",B8,";",B10,";",B12,";",B11,";Journal Input"))</f>
      </c>
    </row>
    <row r="8" spans="1:12" s="58" customFormat="1" ht="15">
      <c r="A8" s="54" t="s">
        <v>85</v>
      </c>
      <c r="B8" s="65" t="str">
        <f>CONCATENATE('A-1 Cash'!$E$13,"_",'A-1 Cash'!$F$13,"_A_1")</f>
        <v>_F1000_A_1</v>
      </c>
      <c r="C8" s="59" t="s">
        <v>95</v>
      </c>
      <c r="D8" s="59" t="s">
        <v>86</v>
      </c>
      <c r="E8" s="59" t="s">
        <v>87</v>
      </c>
      <c r="F8" s="59" t="s">
        <v>88</v>
      </c>
      <c r="G8" s="59" t="s">
        <v>89</v>
      </c>
      <c r="H8" s="59" t="s">
        <v>90</v>
      </c>
      <c r="I8" s="60"/>
      <c r="K8" s="54" t="s">
        <v>91</v>
      </c>
      <c r="L8" s="51">
        <f>IF(AND(J9=0,J10=0,J11=0,J12=0),"",CONCATENATE("!DESC=",B9))</f>
      </c>
    </row>
    <row r="9" spans="1:12" s="58" customFormat="1" ht="15">
      <c r="A9" s="54" t="s">
        <v>92</v>
      </c>
      <c r="B9" s="67" t="str">
        <f>'A-1 Cash'!D105</f>
        <v>To Record Deposits in Transit</v>
      </c>
      <c r="C9" s="83">
        <f>'A-1 Cash'!$G100</f>
        <v>0</v>
      </c>
      <c r="D9" s="83" t="str">
        <f>'A-1 Cash'!$J$100</f>
        <v>101100</v>
      </c>
      <c r="E9" s="61" t="str">
        <f>'A-1 Cash'!$F$13</f>
        <v>F1000</v>
      </c>
      <c r="F9" s="55" t="str">
        <f>IF($B$3="ModAccrual","Modaccrual_Adj","Accrual_Adj")</f>
        <v>Modaccrual_Adj</v>
      </c>
      <c r="G9" s="69">
        <f>ROUND('A-1 Cash'!K100,-3)</f>
        <v>0</v>
      </c>
      <c r="H9" s="69">
        <f>ROUND('A-1 Cash'!P100,-3)</f>
        <v>0</v>
      </c>
      <c r="I9" s="50" t="str">
        <f>IF(G9&gt;0,"D","C")</f>
        <v>C</v>
      </c>
      <c r="J9" s="62">
        <f>IF(G9&gt;0,G9,H9)</f>
        <v>0</v>
      </c>
      <c r="K9" s="55"/>
      <c r="L9" s="51">
        <f>IF(AND(J9=0),"",CONCATENATE(C9,";",D9,";","FCCS_No Intercompany",";","FCCS_ClosingBalance_Input",";",E9,";",F9,";","No Rounding",";",I9,";",ABS(J9),";",K9))</f>
      </c>
    </row>
    <row r="10" spans="1:12" s="58" customFormat="1" ht="15">
      <c r="A10" s="54" t="s">
        <v>93</v>
      </c>
      <c r="B10" s="65" t="s">
        <v>97</v>
      </c>
      <c r="C10" s="83">
        <f>'A-1 Cash'!$G101</f>
        <v>0</v>
      </c>
      <c r="D10" s="83" t="str">
        <f>'A-1 Cash'!$J$101</f>
        <v>4__0005</v>
      </c>
      <c r="E10" s="61" t="str">
        <f>'A-1 Cash'!$F$13</f>
        <v>F1000</v>
      </c>
      <c r="F10" s="55" t="str">
        <f>IF($B$3="ModAccrual","Modaccrual_Adj","Accrual_Adj")</f>
        <v>Modaccrual_Adj</v>
      </c>
      <c r="G10" s="69">
        <f>ROUND('A-1 Cash'!K101,-3)</f>
        <v>0</v>
      </c>
      <c r="H10" s="69">
        <f>ROUND('A-1 Cash'!P101,-3)</f>
        <v>0</v>
      </c>
      <c r="I10" s="50" t="str">
        <f>IF(G10&gt;0,"D","C")</f>
        <v>C</v>
      </c>
      <c r="J10" s="62">
        <f>IF(G10&gt;0,G10,H10)</f>
        <v>0</v>
      </c>
      <c r="K10" s="55"/>
      <c r="L10" s="51">
        <f>IF(AND(J10=0),"",CONCATENATE(C10,";",D10,";","FCCS_No Intercompany",";","FCCS_ClosingBalance_Input",";",E10,";",F10,";","No Rounding",";",I10,";",ABS(J10),";",K10))</f>
      </c>
    </row>
    <row r="11" spans="1:12" s="58" customFormat="1" ht="15">
      <c r="A11" s="54" t="s">
        <v>94</v>
      </c>
      <c r="B11" s="65" t="s">
        <v>105</v>
      </c>
      <c r="C11" s="83">
        <f>'A-1 Cash'!$G102</f>
        <v>0</v>
      </c>
      <c r="D11" s="83" t="str">
        <f>'A-1 Cash'!$J$102</f>
        <v>4__0005</v>
      </c>
      <c r="E11" s="61" t="str">
        <f>'A-1 Cash'!$F$13</f>
        <v>F1000</v>
      </c>
      <c r="F11" s="55" t="str">
        <f>IF($B$3="ModAccrual","Modaccrual_Adj","Accrual_Adj")</f>
        <v>Modaccrual_Adj</v>
      </c>
      <c r="G11" s="69">
        <f>ROUND('A-1 Cash'!K102,-3)</f>
        <v>0</v>
      </c>
      <c r="H11" s="69">
        <f>ROUND('A-1 Cash'!P102,-3)</f>
        <v>0</v>
      </c>
      <c r="I11" s="50" t="str">
        <f>IF(G11&gt;0,"D","C")</f>
        <v>C</v>
      </c>
      <c r="J11" s="62">
        <f>IF(G11&gt;0,G11,H11)</f>
        <v>0</v>
      </c>
      <c r="K11" s="55"/>
      <c r="L11" s="51">
        <f>IF(AND(J11=0),"",CONCATENATE(C11,";",D11,";","FCCS_No Intercompany",";","FCCS_ClosingBalance_Input",";",E11,";",F11,";","No Rounding",";",I11,";",ABS(J11),";",K11))</f>
      </c>
    </row>
    <row r="12" spans="1:12" s="58" customFormat="1" ht="15">
      <c r="A12" s="54" t="s">
        <v>95</v>
      </c>
      <c r="B12" s="65" t="s">
        <v>106</v>
      </c>
      <c r="C12" s="83">
        <f>'A-1 Cash'!$G103</f>
        <v>0</v>
      </c>
      <c r="D12" s="83" t="str">
        <f>'A-1 Cash'!$J$103</f>
        <v>4__0005</v>
      </c>
      <c r="E12" s="61" t="str">
        <f>'A-1 Cash'!$F$13</f>
        <v>F1000</v>
      </c>
      <c r="F12" s="55" t="str">
        <f>IF($B$3="ModAccrual","Modaccrual_Adj","Accrual_Adj")</f>
        <v>Modaccrual_Adj</v>
      </c>
      <c r="G12" s="69">
        <f>ROUND('A-1 Cash'!K103,-3)</f>
        <v>0</v>
      </c>
      <c r="H12" s="69">
        <f>ROUND('A-1 Cash'!P103,-3)</f>
        <v>0</v>
      </c>
      <c r="I12" s="50" t="str">
        <f>IF(G12&gt;0,"D","C")</f>
        <v>C</v>
      </c>
      <c r="J12" s="62">
        <f>IF(G12&gt;0,G12,H12)</f>
        <v>0</v>
      </c>
      <c r="K12" s="55"/>
      <c r="L12" s="51">
        <f>IF(AND(J12=0),"",CONCATENATE(C12,";",D12,";","FCCS_No Intercompany",";","FCCS_ClosingBalance_Input",";",E12,";",F12,";","No Rounding",";",I12,";",ABS(J12),";",K12))</f>
      </c>
    </row>
    <row r="13" spans="1:12" s="58" customFormat="1" ht="15">
      <c r="A13" s="54" t="s">
        <v>96</v>
      </c>
      <c r="B13" s="65"/>
      <c r="C13" s="65"/>
      <c r="D13" s="55"/>
      <c r="E13" s="55"/>
      <c r="F13" s="55"/>
      <c r="G13" s="70"/>
      <c r="H13" s="70"/>
      <c r="I13" s="50"/>
      <c r="J13" s="62"/>
      <c r="K13" s="55"/>
      <c r="L13" s="51"/>
    </row>
    <row r="14" spans="2:12" ht="15">
      <c r="B14" s="68"/>
      <c r="C14" s="68"/>
      <c r="D14" s="55"/>
      <c r="E14" s="63"/>
      <c r="F14" s="63"/>
      <c r="G14" s="71"/>
      <c r="H14" s="71"/>
      <c r="I14" s="50"/>
      <c r="J14" s="50"/>
      <c r="K14" s="50"/>
      <c r="L14" s="51">
        <f>IF(AND(J16=0,J17=0,J18=0,J19=0),"",CONCATENATE("!JOURNAL=",B15,";",B17,";",B19,";",B18,";Journal Input"))</f>
      </c>
    </row>
    <row r="15" spans="1:12" ht="15">
      <c r="A15" s="54" t="s">
        <v>85</v>
      </c>
      <c r="B15" s="65" t="str">
        <f>CONCATENATE('A-1 Cash'!$E$13,"_",'A-1 Cash'!$F$13,"_A_2")</f>
        <v>_F1000_A_2</v>
      </c>
      <c r="C15" s="59" t="s">
        <v>95</v>
      </c>
      <c r="D15" s="59" t="s">
        <v>86</v>
      </c>
      <c r="E15" s="59" t="s">
        <v>87</v>
      </c>
      <c r="F15" s="59" t="s">
        <v>88</v>
      </c>
      <c r="G15" s="72" t="s">
        <v>89</v>
      </c>
      <c r="H15" s="72" t="s">
        <v>90</v>
      </c>
      <c r="I15" s="60"/>
      <c r="J15" s="58"/>
      <c r="K15" s="54" t="s">
        <v>91</v>
      </c>
      <c r="L15" s="51">
        <f>IF(AND(J16=0,J17=0,J18=0,J19=0),"",CONCATENATE("!DESC=",B16))</f>
      </c>
    </row>
    <row r="16" spans="1:12" s="58" customFormat="1" ht="15">
      <c r="A16" s="54" t="s">
        <v>92</v>
      </c>
      <c r="B16" s="67" t="str">
        <f>'A-1 Cash'!D121</f>
        <v>To Record Other Significant Cash Items</v>
      </c>
      <c r="C16" s="83">
        <f>'A-1 Cash'!$G108</f>
        <v>0</v>
      </c>
      <c r="D16" s="61" t="str">
        <f>'A-1 Cash'!$J108</f>
        <v>101900</v>
      </c>
      <c r="E16" s="61" t="str">
        <f>'A-1 Cash'!$F$13</f>
        <v>F1000</v>
      </c>
      <c r="F16" s="55" t="str">
        <f aca="true" t="shared" si="0" ref="F16:F27">IF($B$3="ModAccrual","Modaccrual_Adj","Accrual_Adj")</f>
        <v>Modaccrual_Adj</v>
      </c>
      <c r="G16" s="69">
        <f>ROUND('A-1 Cash'!K108,-3)</f>
        <v>0</v>
      </c>
      <c r="H16" s="69">
        <f>ROUND('A-1 Cash'!P108,-3)</f>
        <v>0</v>
      </c>
      <c r="I16" s="50" t="str">
        <f aca="true" t="shared" si="1" ref="I16:I27">IF(G16&gt;0,"D","C")</f>
        <v>C</v>
      </c>
      <c r="J16" s="62">
        <f aca="true" t="shared" si="2" ref="J16:J27">IF(G16&gt;0,G16,H16)</f>
        <v>0</v>
      </c>
      <c r="K16" s="55"/>
      <c r="L16" s="51">
        <f>IF(AND(J16=0),"",CONCATENATE(C16,";",D16,";","FCCS_No Intercompany",";","FCCS_ClosingBalance_Input",";",E16,";",F16,";","No Rounding",";",I16,";",ABS(J16),";",K16))</f>
      </c>
    </row>
    <row r="17" spans="1:12" s="58" customFormat="1" ht="15">
      <c r="A17" s="54" t="s">
        <v>93</v>
      </c>
      <c r="B17" s="65" t="s">
        <v>97</v>
      </c>
      <c r="C17" s="83">
        <f>'A-1 Cash'!$G109</f>
        <v>0</v>
      </c>
      <c r="D17" s="61" t="str">
        <f>'A-1 Cash'!$J109</f>
        <v>144000</v>
      </c>
      <c r="E17" s="61" t="str">
        <f>'A-1 Cash'!$F$13</f>
        <v>F1000</v>
      </c>
      <c r="F17" s="55" t="str">
        <f t="shared" si="0"/>
        <v>Modaccrual_Adj</v>
      </c>
      <c r="G17" s="69">
        <f>ROUND('A-1 Cash'!K109,-3)</f>
        <v>0</v>
      </c>
      <c r="H17" s="69">
        <f>ROUND('A-1 Cash'!P109,-3)</f>
        <v>0</v>
      </c>
      <c r="I17" s="50" t="str">
        <f t="shared" si="1"/>
        <v>C</v>
      </c>
      <c r="J17" s="62">
        <f t="shared" si="2"/>
        <v>0</v>
      </c>
      <c r="K17" s="55"/>
      <c r="L17" s="51">
        <f aca="true" t="shared" si="3" ref="L17:L27">IF(AND(J17=0),"",CONCATENATE(C17,";",D17,";","FCCS_No Intercompany",";","FCCS_ClosingBalance_Input",";",E17,";",F17,";","No Rounding",";",I17,";",ABS(J17),";",K17))</f>
      </c>
    </row>
    <row r="18" spans="1:12" s="54" customFormat="1" ht="15">
      <c r="A18" s="54" t="s">
        <v>94</v>
      </c>
      <c r="B18" s="65" t="s">
        <v>105</v>
      </c>
      <c r="C18" s="83">
        <f>'A-1 Cash'!$G110</f>
        <v>0</v>
      </c>
      <c r="D18" s="61">
        <f>'A-1 Cash'!$J110</f>
        <v>531600</v>
      </c>
      <c r="E18" s="61" t="str">
        <f>'A-1 Cash'!$F$13</f>
        <v>F1000</v>
      </c>
      <c r="F18" s="55" t="str">
        <f t="shared" si="0"/>
        <v>Modaccrual_Adj</v>
      </c>
      <c r="G18" s="69">
        <f>ROUND('A-1 Cash'!K110,-3)</f>
        <v>0</v>
      </c>
      <c r="H18" s="69">
        <f>ROUND('A-1 Cash'!P110,-3)</f>
        <v>0</v>
      </c>
      <c r="I18" s="50" t="str">
        <f t="shared" si="1"/>
        <v>C</v>
      </c>
      <c r="J18" s="62">
        <f t="shared" si="2"/>
        <v>0</v>
      </c>
      <c r="K18" s="55"/>
      <c r="L18" s="51">
        <f t="shared" si="3"/>
      </c>
    </row>
    <row r="19" spans="1:12" s="54" customFormat="1" ht="15">
      <c r="A19" s="54" t="s">
        <v>95</v>
      </c>
      <c r="B19" s="65" t="s">
        <v>106</v>
      </c>
      <c r="C19" s="83">
        <f>'A-1 Cash'!$G111</f>
        <v>0</v>
      </c>
      <c r="D19" s="61" t="str">
        <f>'A-1 Cash'!$J111</f>
        <v>4__0005</v>
      </c>
      <c r="E19" s="61" t="str">
        <f>'A-1 Cash'!$F$13</f>
        <v>F1000</v>
      </c>
      <c r="F19" s="55" t="str">
        <f t="shared" si="0"/>
        <v>Modaccrual_Adj</v>
      </c>
      <c r="G19" s="69">
        <f>ROUND('A-1 Cash'!K111,-3)</f>
        <v>0</v>
      </c>
      <c r="H19" s="69">
        <f>ROUND('A-1 Cash'!P111,-3)</f>
        <v>0</v>
      </c>
      <c r="I19" s="50" t="str">
        <f t="shared" si="1"/>
        <v>C</v>
      </c>
      <c r="J19" s="62">
        <f t="shared" si="2"/>
        <v>0</v>
      </c>
      <c r="K19" s="55"/>
      <c r="L19" s="51">
        <f t="shared" si="3"/>
      </c>
    </row>
    <row r="20" spans="1:12" ht="15">
      <c r="A20" s="54" t="s">
        <v>96</v>
      </c>
      <c r="B20" s="65"/>
      <c r="C20" s="83">
        <f>'A-1 Cash'!$G112</f>
        <v>0</v>
      </c>
      <c r="D20" s="61" t="str">
        <f>'A-1 Cash'!$J112</f>
        <v>4__0005</v>
      </c>
      <c r="E20" s="61" t="str">
        <f>'A-1 Cash'!$F$13</f>
        <v>F1000</v>
      </c>
      <c r="F20" s="55" t="str">
        <f t="shared" si="0"/>
        <v>Modaccrual_Adj</v>
      </c>
      <c r="G20" s="69">
        <f>ROUND('A-1 Cash'!K112,-3)</f>
        <v>0</v>
      </c>
      <c r="H20" s="69">
        <f>ROUND('A-1 Cash'!P112,-3)</f>
        <v>0</v>
      </c>
      <c r="I20" s="50" t="str">
        <f t="shared" si="1"/>
        <v>C</v>
      </c>
      <c r="J20" s="62">
        <f t="shared" si="2"/>
        <v>0</v>
      </c>
      <c r="K20" s="55"/>
      <c r="L20" s="51">
        <f t="shared" si="3"/>
      </c>
    </row>
    <row r="21" spans="1:12" ht="15">
      <c r="A21" s="54"/>
      <c r="B21" s="65"/>
      <c r="C21" s="83">
        <f>'A-1 Cash'!$G113</f>
        <v>0</v>
      </c>
      <c r="D21" s="61" t="str">
        <f>'A-1 Cash'!$J113</f>
        <v>4__0005</v>
      </c>
      <c r="E21" s="61" t="str">
        <f>'A-1 Cash'!$F$13</f>
        <v>F1000</v>
      </c>
      <c r="F21" s="55" t="str">
        <f t="shared" si="0"/>
        <v>Modaccrual_Adj</v>
      </c>
      <c r="G21" s="69">
        <f>ROUND('A-1 Cash'!K113,-3)</f>
        <v>0</v>
      </c>
      <c r="H21" s="69">
        <f>ROUND('A-1 Cash'!P113,-3)</f>
        <v>0</v>
      </c>
      <c r="I21" s="50" t="str">
        <f>IF(G21&gt;0,"D","C")</f>
        <v>C</v>
      </c>
      <c r="J21" s="62">
        <f>IF(G21&gt;0,G21,H21)</f>
        <v>0</v>
      </c>
      <c r="K21" s="55"/>
      <c r="L21" s="51">
        <f t="shared" si="3"/>
      </c>
    </row>
    <row r="22" spans="1:12" ht="15">
      <c r="A22" s="54"/>
      <c r="B22" s="65"/>
      <c r="C22" s="83">
        <f>'A-1 Cash'!$G114</f>
        <v>0</v>
      </c>
      <c r="D22" s="61" t="str">
        <f>'A-1 Cash'!$J114</f>
        <v>4__0005</v>
      </c>
      <c r="E22" s="61" t="str">
        <f>'A-1 Cash'!$F$13</f>
        <v>F1000</v>
      </c>
      <c r="F22" s="55" t="str">
        <f t="shared" si="0"/>
        <v>Modaccrual_Adj</v>
      </c>
      <c r="G22" s="69">
        <f>ROUND('A-1 Cash'!K114,-3)</f>
        <v>0</v>
      </c>
      <c r="H22" s="69">
        <f>ROUND('A-1 Cash'!P114,-3)</f>
        <v>0</v>
      </c>
      <c r="I22" s="50" t="str">
        <f>IF(G22&gt;0,"D","C")</f>
        <v>C</v>
      </c>
      <c r="J22" s="62">
        <f>IF(G22&gt;0,G22,H22)</f>
        <v>0</v>
      </c>
      <c r="K22" s="55"/>
      <c r="L22" s="51">
        <f t="shared" si="3"/>
      </c>
    </row>
    <row r="23" spans="1:12" ht="15">
      <c r="A23" s="54"/>
      <c r="B23" s="65"/>
      <c r="C23" s="83">
        <f>'A-1 Cash'!$G115</f>
        <v>0</v>
      </c>
      <c r="D23" s="61" t="str">
        <f>'A-1 Cash'!$J115</f>
        <v>4__0005</v>
      </c>
      <c r="E23" s="61" t="str">
        <f>'A-1 Cash'!$F$13</f>
        <v>F1000</v>
      </c>
      <c r="F23" s="55" t="str">
        <f t="shared" si="0"/>
        <v>Modaccrual_Adj</v>
      </c>
      <c r="G23" s="69">
        <f>ROUND('A-1 Cash'!K115,-3)</f>
        <v>0</v>
      </c>
      <c r="H23" s="69">
        <f>ROUND('A-1 Cash'!P115,-3)</f>
        <v>0</v>
      </c>
      <c r="I23" s="50" t="str">
        <f>IF(G23&gt;0,"D","C")</f>
        <v>C</v>
      </c>
      <c r="J23" s="62">
        <f>IF(G23&gt;0,G23,H23)</f>
        <v>0</v>
      </c>
      <c r="K23" s="55"/>
      <c r="L23" s="51">
        <f t="shared" si="3"/>
      </c>
    </row>
    <row r="24" spans="1:12" ht="15">
      <c r="A24" s="54"/>
      <c r="B24" s="65"/>
      <c r="C24" s="83">
        <f>'A-1 Cash'!$G116</f>
        <v>0</v>
      </c>
      <c r="D24" s="61" t="str">
        <f>'A-1 Cash'!$J116</f>
        <v>4__0005</v>
      </c>
      <c r="E24" s="61" t="str">
        <f>'A-1 Cash'!$F$13</f>
        <v>F1000</v>
      </c>
      <c r="F24" s="55" t="str">
        <f t="shared" si="0"/>
        <v>Modaccrual_Adj</v>
      </c>
      <c r="G24" s="69">
        <f>ROUND('A-1 Cash'!K116,-3)</f>
        <v>0</v>
      </c>
      <c r="H24" s="69">
        <f>ROUND('A-1 Cash'!P116,-3)</f>
        <v>0</v>
      </c>
      <c r="I24" s="50" t="str">
        <f>IF(G24&gt;0,"D","C")</f>
        <v>C</v>
      </c>
      <c r="J24" s="62">
        <f>IF(G24&gt;0,G24,H24)</f>
        <v>0</v>
      </c>
      <c r="K24" s="55"/>
      <c r="L24" s="51">
        <f t="shared" si="3"/>
      </c>
    </row>
    <row r="25" spans="1:12" ht="15">
      <c r="A25" s="54"/>
      <c r="B25" s="65"/>
      <c r="C25" s="83">
        <f>'A-1 Cash'!$G117</f>
        <v>0</v>
      </c>
      <c r="D25" s="61" t="str">
        <f>'A-1 Cash'!$J117</f>
        <v>4__0005</v>
      </c>
      <c r="E25" s="61" t="str">
        <f>'A-1 Cash'!$F$13</f>
        <v>F1000</v>
      </c>
      <c r="F25" s="55" t="str">
        <f t="shared" si="0"/>
        <v>Modaccrual_Adj</v>
      </c>
      <c r="G25" s="69">
        <f>ROUND('A-1 Cash'!K117,-3)</f>
        <v>0</v>
      </c>
      <c r="H25" s="69">
        <f>ROUND('A-1 Cash'!P117,-3)</f>
        <v>0</v>
      </c>
      <c r="I25" s="50" t="str">
        <f>IF(G25&gt;0,"D","C")</f>
        <v>C</v>
      </c>
      <c r="J25" s="62">
        <f>IF(G25&gt;0,G25,H25)</f>
        <v>0</v>
      </c>
      <c r="K25" s="55"/>
      <c r="L25" s="51">
        <f t="shared" si="3"/>
      </c>
    </row>
    <row r="26" spans="2:12" ht="15">
      <c r="B26" s="66"/>
      <c r="C26" s="83">
        <f>'A-1 Cash'!$G118</f>
        <v>0</v>
      </c>
      <c r="D26" s="61" t="str">
        <f>'A-1 Cash'!$J118</f>
        <v>350000</v>
      </c>
      <c r="E26" s="61" t="str">
        <f>'A-1 Cash'!$F$13</f>
        <v>F1000</v>
      </c>
      <c r="F26" s="55" t="str">
        <f t="shared" si="0"/>
        <v>Modaccrual_Adj</v>
      </c>
      <c r="G26" s="69">
        <f>ROUND('A-1 Cash'!K118,-3)</f>
        <v>0</v>
      </c>
      <c r="H26" s="69">
        <f>ROUND('A-1 Cash'!P118,-3)</f>
        <v>0</v>
      </c>
      <c r="I26" s="50" t="str">
        <f t="shared" si="1"/>
        <v>C</v>
      </c>
      <c r="J26" s="62">
        <f t="shared" si="2"/>
        <v>0</v>
      </c>
      <c r="K26" s="64"/>
      <c r="L26" s="51">
        <f t="shared" si="3"/>
      </c>
    </row>
    <row r="27" spans="3:12" ht="15">
      <c r="C27" s="83">
        <f>'A-1 Cash'!$G119</f>
        <v>0</v>
      </c>
      <c r="D27" s="61" t="str">
        <f>'A-1 Cash'!$J119</f>
        <v>320000</v>
      </c>
      <c r="E27" s="61" t="str">
        <f>'A-1 Cash'!$F$13</f>
        <v>F1000</v>
      </c>
      <c r="F27" s="55" t="str">
        <f t="shared" si="0"/>
        <v>Modaccrual_Adj</v>
      </c>
      <c r="G27" s="69">
        <f>ROUND('A-1 Cash'!K119,-3)</f>
        <v>0</v>
      </c>
      <c r="H27" s="69">
        <f>ROUND('A-1 Cash'!P119,-3)</f>
        <v>0</v>
      </c>
      <c r="I27" s="50" t="str">
        <f t="shared" si="1"/>
        <v>C</v>
      </c>
      <c r="J27" s="62">
        <f t="shared" si="2"/>
        <v>0</v>
      </c>
      <c r="L27" s="51">
        <f t="shared" si="3"/>
      </c>
    </row>
    <row r="28" spans="7:8" ht="15">
      <c r="G28" s="73"/>
      <c r="H28" s="73"/>
    </row>
    <row r="29" spans="7:12" ht="15">
      <c r="G29" s="73"/>
      <c r="H29" s="73"/>
      <c r="L29" s="51">
        <f>IF(AND(J31=0,J32=0,J33=0,J34=0),"",CONCATENATE("!JOURNAL=",B30,";",B32,";",B34,";",B33,";Journal Input"))</f>
      </c>
    </row>
    <row r="30" spans="1:12" s="58" customFormat="1" ht="15">
      <c r="A30" s="54" t="s">
        <v>85</v>
      </c>
      <c r="B30" s="65" t="str">
        <f>CONCATENATE('A-1 Cash'!$E$13,"_",'A-1 Cash'!$F$13,"_A_3")</f>
        <v>_F1000_A_3</v>
      </c>
      <c r="C30" s="59" t="s">
        <v>95</v>
      </c>
      <c r="D30" s="59" t="s">
        <v>86</v>
      </c>
      <c r="E30" s="59" t="s">
        <v>87</v>
      </c>
      <c r="F30" s="59" t="s">
        <v>88</v>
      </c>
      <c r="G30" s="72" t="s">
        <v>89</v>
      </c>
      <c r="H30" s="72" t="s">
        <v>90</v>
      </c>
      <c r="I30" s="60"/>
      <c r="K30" s="54" t="s">
        <v>91</v>
      </c>
      <c r="L30" s="51">
        <f>IF(AND(J31=0,J32=0,J33=0,J34=0),"",CONCATENATE("!DESC=",B31))</f>
      </c>
    </row>
    <row r="31" spans="1:12" s="58" customFormat="1" ht="15">
      <c r="A31" s="54" t="s">
        <v>92</v>
      </c>
      <c r="B31" s="67" t="str">
        <f>'A-1 Cash'!D129</f>
        <v>To Record Clearing Account</v>
      </c>
      <c r="C31" s="83">
        <f>'A-1 Cash'!$G124</f>
        <v>0</v>
      </c>
      <c r="D31" s="83" t="str">
        <f>'A-1 Cash'!J124</f>
        <v>101300</v>
      </c>
      <c r="E31" s="61" t="str">
        <f>'A-1 Cash'!$F$13</f>
        <v>F1000</v>
      </c>
      <c r="F31" s="55" t="str">
        <f>IF($B$3="ModAccrual","Modaccrual_Adj","Accrual_Adj")</f>
        <v>Modaccrual_Adj</v>
      </c>
      <c r="G31" s="69">
        <f>ROUND('A-1 Cash'!K124,-3)</f>
        <v>0</v>
      </c>
      <c r="H31" s="69">
        <f>ROUND('A-1 Cash'!P124,-3)</f>
        <v>0</v>
      </c>
      <c r="I31" s="50" t="str">
        <f>IF(G31&gt;0,"D","C")</f>
        <v>C</v>
      </c>
      <c r="J31" s="62">
        <f>IF(G31&gt;0,G31,H31)</f>
        <v>0</v>
      </c>
      <c r="K31" s="55"/>
      <c r="L31" s="51">
        <f>IF(AND(J31=0),"",CONCATENATE(C31,";",D31,";","FCCS_No Intercompany",";","FCCS_ClosingBalance_Input",";",E31,";",F31,";","No Rounding",";",I31,";",ABS(J31),";",K31))</f>
      </c>
    </row>
    <row r="32" spans="1:12" s="58" customFormat="1" ht="15">
      <c r="A32" s="54" t="s">
        <v>93</v>
      </c>
      <c r="B32" s="65" t="s">
        <v>97</v>
      </c>
      <c r="C32" s="83">
        <f>'A-1 Cash'!$G125</f>
        <v>0</v>
      </c>
      <c r="D32" s="83" t="str">
        <f>'A-1 Cash'!J125</f>
        <v>4__0005</v>
      </c>
      <c r="E32" s="61" t="str">
        <f>'A-1 Cash'!$F$13</f>
        <v>F1000</v>
      </c>
      <c r="F32" s="55" t="str">
        <f>IF($B$3="ModAccrual","Modaccrual_Adj","Accrual_Adj")</f>
        <v>Modaccrual_Adj</v>
      </c>
      <c r="G32" s="69">
        <f>ROUND('A-1 Cash'!K125,-3)</f>
        <v>0</v>
      </c>
      <c r="H32" s="69">
        <f>ROUND('A-1 Cash'!P125,-3)</f>
        <v>0</v>
      </c>
      <c r="I32" s="50" t="str">
        <f>IF(G32&gt;0,"D","C")</f>
        <v>C</v>
      </c>
      <c r="J32" s="62">
        <f>IF(G32&gt;0,G32,H32)</f>
        <v>0</v>
      </c>
      <c r="K32" s="55"/>
      <c r="L32" s="51">
        <f>IF(AND(J32=0),"",CONCATENATE(C32,";",D32,";","FCCS_No Intercompany",";","FCCS_ClosingBalance_Input",";",E32,";",F32,";","No Rounding",";",I32,";",ABS(J32),";",K32))</f>
      </c>
    </row>
    <row r="33" spans="1:12" s="58" customFormat="1" ht="15">
      <c r="A33" s="54" t="s">
        <v>94</v>
      </c>
      <c r="B33" s="65" t="s">
        <v>105</v>
      </c>
      <c r="C33" s="83">
        <f>'A-1 Cash'!$G126</f>
        <v>0</v>
      </c>
      <c r="D33" s="83" t="str">
        <f>'A-1 Cash'!J126</f>
        <v>4__0005</v>
      </c>
      <c r="E33" s="61" t="str">
        <f>'A-1 Cash'!$F$13</f>
        <v>F1000</v>
      </c>
      <c r="F33" s="55" t="str">
        <f>IF($B$3="ModAccrual","Modaccrual_Adj","Accrual_Adj")</f>
        <v>Modaccrual_Adj</v>
      </c>
      <c r="G33" s="69">
        <f>ROUND('A-1 Cash'!K126,-3)</f>
        <v>0</v>
      </c>
      <c r="H33" s="69">
        <f>ROUND('A-1 Cash'!P126,-3)</f>
        <v>0</v>
      </c>
      <c r="I33" s="50" t="str">
        <f>IF(G33&gt;0,"D","C")</f>
        <v>C</v>
      </c>
      <c r="J33" s="62">
        <f>IF(G33&gt;0,G33,H33)</f>
        <v>0</v>
      </c>
      <c r="K33" s="55"/>
      <c r="L33" s="51">
        <f>IF(AND(J33=0),"",CONCATENATE(C33,";",D33,";","FCCS_No Intercompany",";","FCCS_ClosingBalance_Input",";",E33,";",F33,";","No Rounding",";",I33,";",ABS(J33),";",K33))</f>
      </c>
    </row>
    <row r="34" spans="1:12" s="58" customFormat="1" ht="15">
      <c r="A34" s="54" t="s">
        <v>95</v>
      </c>
      <c r="B34" s="65" t="s">
        <v>106</v>
      </c>
      <c r="C34" s="83">
        <f>'A-1 Cash'!$G127</f>
        <v>0</v>
      </c>
      <c r="D34" s="83" t="str">
        <f>'A-1 Cash'!J127</f>
        <v>4__0005</v>
      </c>
      <c r="E34" s="61" t="str">
        <f>'A-1 Cash'!$F$13</f>
        <v>F1000</v>
      </c>
      <c r="F34" s="55" t="str">
        <f>IF($B$3="ModAccrual","Modaccrual_Adj","Accrual_Adj")</f>
        <v>Modaccrual_Adj</v>
      </c>
      <c r="G34" s="69">
        <f>ROUND('A-1 Cash'!K127,-3)</f>
        <v>0</v>
      </c>
      <c r="H34" s="69">
        <f>ROUND('A-1 Cash'!P127,-3)</f>
        <v>0</v>
      </c>
      <c r="I34" s="50" t="str">
        <f>IF(G34&gt;0,"D","C")</f>
        <v>C</v>
      </c>
      <c r="J34" s="62">
        <f>IF(G34&gt;0,G34,H34)</f>
        <v>0</v>
      </c>
      <c r="K34" s="55"/>
      <c r="L34" s="51">
        <f>IF(AND(J34=0),"",CONCATENATE(C34,";",D34,";","FCCS_No Intercompany",";","FCCS_ClosingBalance_Input",";",E34,";",F34,";","No Rounding",";",I34,";",ABS(J34),";",K34))</f>
      </c>
    </row>
    <row r="35" spans="1:12" s="58" customFormat="1" ht="15">
      <c r="A35" s="54" t="s">
        <v>96</v>
      </c>
      <c r="B35" s="65"/>
      <c r="C35" s="65"/>
      <c r="D35" s="55"/>
      <c r="E35" s="55"/>
      <c r="F35" s="55"/>
      <c r="G35" s="55"/>
      <c r="H35" s="55"/>
      <c r="I35" s="50"/>
      <c r="J35" s="62"/>
      <c r="K35" s="55"/>
      <c r="L35" s="51"/>
    </row>
  </sheetData>
  <sheetProtection password="C8DD" sheet="1"/>
  <printOptions/>
  <pageMargins left="0.75" right="0.75" top="1" bottom="1" header="0.5" footer="0.5"/>
  <pageSetup fitToHeight="1" fitToWidth="1" horizontalDpi="600" verticalDpi="600" orientation="landscape" paperSize="9" scale="5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A-1: Cash and Investments</dc:title>
  <dc:subject>Generally Accepted Accounting Principles (GAAP) Form A-1 used by State of Oklahoma agencies for financial reporting of cash and investments data.</dc:subject>
  <dc:creator>Office of Management and Enterprise Services</dc:creator>
  <cp:keywords>Generally Accepted Accounting Principles, gaap,  office, management, enterprise, service, omes, cash, investment, summary</cp:keywords>
  <dc:description>OMES Form A-1: Cash and Investments</dc:description>
  <cp:lastModifiedBy>Jennifer LeFlore</cp:lastModifiedBy>
  <cp:lastPrinted>2019-09-19T18:50:36Z</cp:lastPrinted>
  <dcterms:created xsi:type="dcterms:W3CDTF">2010-03-29T20:00:11Z</dcterms:created>
  <dcterms:modified xsi:type="dcterms:W3CDTF">2023-05-09T21:42:36Z</dcterms:modified>
  <cp:category>Form, Forms, GAAP 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