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E-1" sheetId="1" r:id="rId1"/>
    <sheet name="E-2" sheetId="2" r:id="rId2"/>
    <sheet name="Journal (OMES use only)" sheetId="3" r:id="rId3"/>
  </sheets>
  <definedNames>
    <definedName name="_xlnm.Print_Area" localSheetId="0">'E-1'!$A$1:$P$68</definedName>
    <definedName name="_xlnm.Print_Area" localSheetId="1">'E-2'!$B$1:$O$44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with prefix letter "A".
(example: A
26500 = Education Department)</t>
        </r>
      </text>
    </comment>
    <comment ref="E10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in this cell with prefix letter "F".
(example: F1000 = general fund type)</t>
        </r>
      </text>
    </comment>
  </commentList>
</comments>
</file>

<file path=xl/comments2.xml><?xml version="1.0" encoding="utf-8"?>
<comments xmlns="http://schemas.openxmlformats.org/spreadsheetml/2006/main">
  <authors>
    <author>Grover Roberts</author>
  </authors>
  <commentList>
    <comment ref="D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5-digit agency number in this cell with prefix letter "A".
(example: A
26500 = Education Department)</t>
        </r>
      </text>
    </comment>
    <comment ref="E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4-digit fund type in this cell with prefix letter "F".
(example: F1000 = general fund type)</t>
        </r>
      </text>
    </comment>
  </commentList>
</comments>
</file>

<file path=xl/comments3.xml><?xml version="1.0" encoding="utf-8"?>
<comments xmlns="http://schemas.openxmlformats.org/spreadsheetml/2006/main">
  <authors>
    <author>Kompella, Subrahmanyam</author>
  </authors>
  <commentList>
    <comment ref="B5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current year</t>
        </r>
      </text>
    </comment>
    <comment ref="B6" authorId="0">
      <text>
        <r>
          <rPr>
            <b/>
            <sz val="9"/>
            <rFont val="Tahoma"/>
            <family val="2"/>
          </rPr>
          <t xml:space="preserve">OMES: </t>
        </r>
        <r>
          <rPr>
            <sz val="9"/>
            <rFont val="Tahoma"/>
            <family val="2"/>
          </rPr>
          <t>Enter the period to which the journal is to be posted</t>
        </r>
      </text>
    </comment>
  </commentList>
</comments>
</file>

<file path=xl/sharedStrings.xml><?xml version="1.0" encoding="utf-8"?>
<sst xmlns="http://schemas.openxmlformats.org/spreadsheetml/2006/main" count="110" uniqueCount="72">
  <si>
    <t>GAAP CONVERSION MANUAL</t>
  </si>
  <si>
    <t>TAXES RECEIVABLE AND</t>
  </si>
  <si>
    <t>Review</t>
  </si>
  <si>
    <t>REFUNDS PAYABLE SUMMARY</t>
  </si>
  <si>
    <t>2nd Review</t>
  </si>
  <si>
    <t>Complete (1) and (2) and Check Here If Summary Form Does Not Apply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</si>
  <si>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</si>
  <si>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</si>
  <si>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</si>
  <si>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</si>
  <si>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</si>
  <si>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</si>
  <si>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</si>
  <si>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</si>
  <si>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</si>
  <si>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</si>
  <si>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</si>
  <si>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Signature</t>
  </si>
  <si>
    <t>(3)   Taxes Receivable  -</t>
  </si>
  <si>
    <t>Amount estimated to be</t>
  </si>
  <si>
    <t>Amount Remaining</t>
  </si>
  <si>
    <t>Type of Tax</t>
  </si>
  <si>
    <t>in Receivables</t>
  </si>
  <si>
    <t>(4) Tax Refunds Payable -</t>
  </si>
  <si>
    <t>Amount</t>
  </si>
  <si>
    <t>(5)  Comments:</t>
  </si>
  <si>
    <t>(3)</t>
  </si>
  <si>
    <t>(4)</t>
  </si>
  <si>
    <t>Tax Refunds</t>
  </si>
  <si>
    <t>Other Governments and</t>
  </si>
  <si>
    <t>Teachers'</t>
  </si>
  <si>
    <t>Payable</t>
  </si>
  <si>
    <t>General Fund</t>
  </si>
  <si>
    <t>Indian Tribes</t>
  </si>
  <si>
    <t>Retirement</t>
  </si>
  <si>
    <t>Totals:</t>
  </si>
  <si>
    <t>Preparer Name</t>
  </si>
  <si>
    <t>E-1</t>
  </si>
  <si>
    <t>E-2</t>
  </si>
  <si>
    <t>Column1</t>
  </si>
  <si>
    <t>Column2</t>
  </si>
  <si>
    <t>!FILE_FORMAT=1.0</t>
  </si>
  <si>
    <t>!VERSION=1.0.0</t>
  </si>
  <si>
    <t>Scenario</t>
  </si>
  <si>
    <t>ModAccrual</t>
  </si>
  <si>
    <t>Year</t>
  </si>
  <si>
    <t>Period</t>
  </si>
  <si>
    <t>Jun</t>
  </si>
  <si>
    <t>Journal Name</t>
  </si>
  <si>
    <t>Account</t>
  </si>
  <si>
    <t>Fund Type</t>
  </si>
  <si>
    <t>Data Type</t>
  </si>
  <si>
    <t>DR</t>
  </si>
  <si>
    <t>CR</t>
  </si>
  <si>
    <t>Line Description</t>
  </si>
  <si>
    <t>Description</t>
  </si>
  <si>
    <t>Journal Category/Group</t>
  </si>
  <si>
    <t>GAAP</t>
  </si>
  <si>
    <t>Regular or Auto-Reversal</t>
  </si>
  <si>
    <t>Entity</t>
  </si>
  <si>
    <t>Entry Status (W or P)</t>
  </si>
  <si>
    <t>OMES USE ONLY</t>
  </si>
  <si>
    <t>Agency #</t>
  </si>
  <si>
    <t>Fund</t>
  </si>
  <si>
    <t>Agency Name</t>
  </si>
  <si>
    <t>Revenue Code</t>
  </si>
  <si>
    <t>To Record Taxes Receivable</t>
  </si>
  <si>
    <t>To Record Tax Refunds Payable</t>
  </si>
  <si>
    <t>A</t>
  </si>
  <si>
    <t>W</t>
  </si>
  <si>
    <t>OMES Form E-2 (2015)</t>
  </si>
  <si>
    <t>OMES Form E-1 (2021)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</si>
</sst>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mm/dd/yy;@"/>
    <numFmt numFmtId="167" formatCode="[$-409]mmmm\ d\,\ yyyy;@"/>
    <numFmt numFmtId="168" formatCode="[$-409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49" fontId="4" fillId="33" borderId="16" xfId="0" applyNumberFormat="1" applyFont="1" applyFill="1" applyBorder="1" applyAlignment="1" applyProtection="1">
      <alignment horizontal="center"/>
      <protection/>
    </xf>
    <xf numFmtId="0" fontId="2" fillId="33" borderId="12" xfId="0" applyNumberFormat="1" applyFont="1" applyFill="1" applyBorder="1" applyAlignment="1" applyProtection="1">
      <alignment horizontal="right"/>
      <protection/>
    </xf>
    <xf numFmtId="0" fontId="2" fillId="33" borderId="17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8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/>
      <protection/>
    </xf>
    <xf numFmtId="0" fontId="2" fillId="33" borderId="20" xfId="0" applyNumberFormat="1" applyFont="1" applyFill="1" applyBorder="1" applyAlignment="1" applyProtection="1">
      <alignment horizontal="centerContinuous"/>
      <protection/>
    </xf>
    <xf numFmtId="0" fontId="2" fillId="33" borderId="21" xfId="0" applyNumberFormat="1" applyFont="1" applyFill="1" applyBorder="1" applyAlignment="1" applyProtection="1">
      <alignment horizontal="centerContinuous"/>
      <protection/>
    </xf>
    <xf numFmtId="0" fontId="2" fillId="33" borderId="20" xfId="0" applyNumberFormat="1" applyFont="1" applyFill="1" applyBorder="1" applyAlignment="1" applyProtection="1">
      <alignment horizontal="left"/>
      <protection/>
    </xf>
    <xf numFmtId="165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Alignment="1" applyProtection="1" quotePrefix="1">
      <alignment horizontal="left"/>
      <protection locked="0"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1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3" fillId="33" borderId="24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25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3" borderId="25" xfId="0" applyNumberFormat="1" applyFont="1" applyFill="1" applyBorder="1" applyAlignment="1" applyProtection="1">
      <alignment horizontal="center" shrinkToFit="1"/>
      <protection/>
    </xf>
    <xf numFmtId="49" fontId="4" fillId="33" borderId="0" xfId="0" applyNumberFormat="1" applyFont="1" applyFill="1" applyBorder="1" applyAlignment="1" applyProtection="1">
      <alignment horizontal="center" shrinkToFit="1"/>
      <protection/>
    </xf>
    <xf numFmtId="164" fontId="2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6" fontId="2" fillId="33" borderId="10" xfId="0" applyNumberFormat="1" applyFont="1" applyFill="1" applyBorder="1" applyAlignment="1" applyProtection="1">
      <alignment horizontal="center"/>
      <protection/>
    </xf>
    <xf numFmtId="166" fontId="2" fillId="33" borderId="25" xfId="0" applyNumberFormat="1" applyFont="1" applyFill="1" applyBorder="1" applyAlignment="1" applyProtection="1">
      <alignment horizontal="center"/>
      <protection/>
    </xf>
    <xf numFmtId="166" fontId="2" fillId="33" borderId="0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19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26" xfId="0" applyNumberFormat="1" applyFont="1" applyFill="1" applyBorder="1" applyAlignment="1" applyProtection="1">
      <alignment/>
      <protection locked="0"/>
    </xf>
    <xf numFmtId="41" fontId="3" fillId="33" borderId="0" xfId="0" applyNumberFormat="1" applyFont="1" applyFill="1" applyAlignment="1" applyProtection="1">
      <alignment horizontal="right"/>
      <protection locked="0"/>
    </xf>
    <xf numFmtId="41" fontId="3" fillId="33" borderId="11" xfId="0" applyNumberFormat="1" applyFont="1" applyFill="1" applyBorder="1" applyAlignment="1" applyProtection="1">
      <alignment horizontal="right"/>
      <protection locked="0"/>
    </xf>
    <xf numFmtId="41" fontId="3" fillId="33" borderId="11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Alignment="1" applyProtection="1">
      <alignment horizontal="right"/>
      <protection locked="0"/>
    </xf>
    <xf numFmtId="41" fontId="2" fillId="33" borderId="11" xfId="0" applyNumberFormat="1" applyFont="1" applyFill="1" applyBorder="1" applyAlignment="1" applyProtection="1">
      <alignment horizontal="right"/>
      <protection locked="0"/>
    </xf>
    <xf numFmtId="0" fontId="3" fillId="33" borderId="26" xfId="0" applyNumberFormat="1" applyFont="1" applyFill="1" applyBorder="1" applyAlignment="1" applyProtection="1">
      <alignment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33" borderId="0" xfId="0" applyNumberFormat="1" applyFont="1" applyFill="1" applyAlignment="1" applyProtection="1">
      <alignment horizontal="right"/>
      <protection/>
    </xf>
    <xf numFmtId="0" fontId="47" fillId="0" borderId="0" xfId="0" applyFont="1" applyAlignment="1" applyProtection="1">
      <alignment horizontal="right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left" vertical="center"/>
    </xf>
    <xf numFmtId="0" fontId="48" fillId="0" borderId="0" xfId="0" applyNumberFormat="1" applyFont="1" applyAlignment="1">
      <alignment vertical="center"/>
    </xf>
    <xf numFmtId="0" fontId="48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left" vertical="center"/>
    </xf>
    <xf numFmtId="0" fontId="48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45" fillId="0" borderId="0" xfId="0" applyNumberFormat="1" applyFon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0" fillId="34" borderId="0" xfId="0" applyNumberFormat="1" applyFill="1" applyBorder="1" applyAlignment="1">
      <alignment vertical="center"/>
    </xf>
    <xf numFmtId="0" fontId="30" fillId="0" borderId="0" xfId="42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0" fillId="34" borderId="0" xfId="0" applyNumberFormat="1" applyFill="1" applyBorder="1" applyAlignment="1">
      <alignment horizontal="left" vertical="center"/>
    </xf>
    <xf numFmtId="0" fontId="48" fillId="0" borderId="0" xfId="0" applyNumberFormat="1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/>
      <protection locked="0"/>
    </xf>
    <xf numFmtId="43" fontId="48" fillId="0" borderId="0" xfId="42" applyFont="1" applyAlignment="1">
      <alignment vertical="center"/>
    </xf>
    <xf numFmtId="0" fontId="0" fillId="0" borderId="0" xfId="0" applyNumberFormat="1" applyFill="1" applyBorder="1" applyAlignment="1">
      <alignment horizontal="left" vertical="center" wrapText="1"/>
    </xf>
    <xf numFmtId="41" fontId="0" fillId="34" borderId="0" xfId="42" applyNumberFormat="1" applyFont="1" applyFill="1" applyAlignment="1">
      <alignment vertical="center"/>
    </xf>
    <xf numFmtId="14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 locked="0"/>
    </xf>
    <xf numFmtId="0" fontId="2" fillId="33" borderId="11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2" fillId="33" borderId="19" xfId="0" applyNumberFormat="1" applyFont="1" applyFill="1" applyBorder="1" applyAlignment="1" applyProtection="1">
      <alignment horizontal="center" shrinkToFit="1"/>
      <protection locked="0"/>
    </xf>
    <xf numFmtId="0" fontId="3" fillId="33" borderId="11" xfId="0" applyNumberFormat="1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49" fontId="2" fillId="33" borderId="10" xfId="0" applyNumberFormat="1" applyFont="1" applyFill="1" applyBorder="1" applyAlignment="1" applyProtection="1">
      <alignment horizontal="center" shrinkToFit="1"/>
      <protection locked="0"/>
    </xf>
    <xf numFmtId="0" fontId="3" fillId="33" borderId="0" xfId="0" applyNumberFormat="1" applyFont="1" applyFill="1" applyAlignment="1" applyProtection="1">
      <alignment horizontal="center"/>
      <protection/>
    </xf>
    <xf numFmtId="167" fontId="3" fillId="33" borderId="0" xfId="0" applyNumberFormat="1" applyFont="1" applyFill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 shrinkToFit="1"/>
      <protection locked="0"/>
    </xf>
    <xf numFmtId="49" fontId="4" fillId="33" borderId="0" xfId="0" applyNumberFormat="1" applyFont="1" applyFill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27" xfId="0" applyNumberFormat="1" applyFont="1" applyFill="1" applyBorder="1" applyAlignment="1" applyProtection="1">
      <alignment horizontal="center"/>
      <protection locked="0"/>
    </xf>
    <xf numFmtId="167" fontId="3" fillId="33" borderId="14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41" fontId="3" fillId="33" borderId="10" xfId="0" applyNumberFormat="1" applyFont="1" applyFill="1" applyBorder="1" applyAlignment="1" applyProtection="1">
      <alignment horizontal="right"/>
      <protection locked="0"/>
    </xf>
    <xf numFmtId="0" fontId="3" fillId="33" borderId="27" xfId="0" applyNumberFormat="1" applyFont="1" applyFill="1" applyBorder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0" fontId="3" fillId="33" borderId="27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165" fontId="2" fillId="33" borderId="10" xfId="0" applyNumberFormat="1" applyFont="1" applyFill="1" applyBorder="1" applyAlignment="1" applyProtection="1">
      <alignment horizontal="center"/>
      <protection locked="0"/>
    </xf>
    <xf numFmtId="0" fontId="5" fillId="33" borderId="27" xfId="0" applyNumberFormat="1" applyFont="1" applyFill="1" applyBorder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 horizontal="center"/>
      <protection/>
    </xf>
    <xf numFmtId="41" fontId="3" fillId="0" borderId="27" xfId="0" applyNumberFormat="1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FYDATE" displayName="FYDATE" ref="AI5:AJ21" comment="" totalsRowShown="0">
  <autoFilter ref="AI5:AJ21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FYDATE2" displayName="FYDATE2" ref="AI6:AJ22" comment="" totalsRowShown="0">
  <autoFilter ref="AI6:AJ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68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30" customWidth="1"/>
    <col min="2" max="3" width="9.140625" style="30" customWidth="1"/>
    <col min="4" max="4" width="10.57421875" style="30" bestFit="1" customWidth="1"/>
    <col min="5" max="5" width="10.140625" style="30" customWidth="1"/>
    <col min="6" max="6" width="9.140625" style="30" customWidth="1"/>
    <col min="7" max="7" width="16.28125" style="30" bestFit="1" customWidth="1"/>
    <col min="8" max="16" width="9.140625" style="30" customWidth="1"/>
    <col min="17" max="17" width="1.7109375" style="30" customWidth="1"/>
    <col min="18" max="32" width="9.140625" style="30" customWidth="1"/>
    <col min="33" max="33" width="10.8515625" style="30" hidden="1" customWidth="1"/>
    <col min="34" max="34" width="4.7109375" style="30" hidden="1" customWidth="1"/>
    <col min="35" max="35" width="11.00390625" style="30" hidden="1" customWidth="1"/>
    <col min="36" max="36" width="13.7109375" style="30" hidden="1" customWidth="1"/>
    <col min="37" max="16384" width="9.140625" style="30" customWidth="1"/>
  </cols>
  <sheetData>
    <row r="1" spans="1:15" ht="15">
      <c r="A1" s="26" t="s">
        <v>71</v>
      </c>
      <c r="B1" s="26"/>
      <c r="C1" s="26"/>
      <c r="D1" s="26"/>
      <c r="E1" s="26"/>
      <c r="F1" s="26"/>
      <c r="G1" s="120" t="s">
        <v>0</v>
      </c>
      <c r="H1" s="120"/>
      <c r="I1" s="120"/>
      <c r="J1" s="120"/>
      <c r="K1" s="120"/>
      <c r="L1" s="26"/>
      <c r="M1" s="26"/>
      <c r="N1" s="29" t="s">
        <v>61</v>
      </c>
      <c r="O1" s="29"/>
    </row>
    <row r="2" spans="1:15" ht="15">
      <c r="A2" s="26"/>
      <c r="B2" s="26"/>
      <c r="C2" s="26"/>
      <c r="D2" s="26"/>
      <c r="E2" s="26"/>
      <c r="F2" s="26"/>
      <c r="G2" s="120" t="s">
        <v>1</v>
      </c>
      <c r="H2" s="120"/>
      <c r="I2" s="120"/>
      <c r="J2" s="120"/>
      <c r="K2" s="120"/>
      <c r="L2" s="26"/>
      <c r="M2" s="26"/>
      <c r="N2" s="109" t="s">
        <v>2</v>
      </c>
      <c r="O2" s="25"/>
    </row>
    <row r="3" spans="1:15" ht="15">
      <c r="A3" s="26"/>
      <c r="B3" s="26"/>
      <c r="C3" s="26"/>
      <c r="D3" s="26"/>
      <c r="E3" s="26"/>
      <c r="F3" s="26"/>
      <c r="G3" s="120" t="s">
        <v>3</v>
      </c>
      <c r="H3" s="120"/>
      <c r="I3" s="120"/>
      <c r="J3" s="120"/>
      <c r="K3" s="120"/>
      <c r="L3" s="26"/>
      <c r="M3" s="26"/>
      <c r="N3" s="110" t="s">
        <v>4</v>
      </c>
      <c r="O3" s="25"/>
    </row>
    <row r="4" spans="1:36" ht="16.5" thickBot="1">
      <c r="A4" s="26"/>
      <c r="B4" s="26"/>
      <c r="C4" s="26"/>
      <c r="D4" s="26"/>
      <c r="E4" s="26"/>
      <c r="F4" s="26"/>
      <c r="G4" s="121" t="str">
        <f ca="1">CONCATENATE("June 30, ",YEAR(TODAY()))</f>
        <v>June 30, 2021</v>
      </c>
      <c r="H4" s="121"/>
      <c r="I4" s="121"/>
      <c r="J4" s="121"/>
      <c r="K4" s="121"/>
      <c r="L4" s="26"/>
      <c r="M4" s="26"/>
      <c r="N4" s="34"/>
      <c r="O4" s="33"/>
      <c r="AG4" s="106">
        <f ca="1">TODAY()</f>
        <v>44372</v>
      </c>
      <c r="AH4" s="31"/>
      <c r="AI4" s="31"/>
      <c r="AJ4" s="31"/>
    </row>
    <row r="5" spans="1:36" ht="17.25" thickBot="1" thickTop="1">
      <c r="A5" s="26"/>
      <c r="B5" s="26"/>
      <c r="C5" s="26"/>
      <c r="D5" s="26"/>
      <c r="E5" s="26"/>
      <c r="F5" s="26"/>
      <c r="G5" s="28"/>
      <c r="H5" s="28"/>
      <c r="I5" s="28"/>
      <c r="J5" s="28"/>
      <c r="K5" s="28"/>
      <c r="N5" s="35"/>
      <c r="O5" s="35"/>
      <c r="AG5" s="31">
        <f>YEAR(AG4)</f>
        <v>2021</v>
      </c>
      <c r="AH5" s="31"/>
      <c r="AI5" s="31" t="s">
        <v>39</v>
      </c>
      <c r="AJ5" s="107" t="s">
        <v>40</v>
      </c>
    </row>
    <row r="6" spans="1:36" ht="16.5" thickBot="1">
      <c r="A6" s="76"/>
      <c r="B6" s="45"/>
      <c r="C6" s="30" t="s">
        <v>5</v>
      </c>
      <c r="AG6" s="31"/>
      <c r="AH6" s="31"/>
      <c r="AI6" s="31">
        <v>2010</v>
      </c>
      <c r="AJ6" s="107">
        <v>40359</v>
      </c>
    </row>
    <row r="7" spans="1:36" ht="15">
      <c r="A7" s="45"/>
      <c r="AG7" s="31"/>
      <c r="AH7" s="31"/>
      <c r="AI7" s="31">
        <v>2011</v>
      </c>
      <c r="AJ7" s="107">
        <v>40724</v>
      </c>
    </row>
    <row r="8" spans="1:36" ht="15.75">
      <c r="A8" s="36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7"/>
      <c r="AG8" s="31"/>
      <c r="AH8" s="31"/>
      <c r="AI8" s="31">
        <v>2012</v>
      </c>
      <c r="AJ8" s="107">
        <v>41090</v>
      </c>
    </row>
    <row r="9" spans="1:36" ht="15.75">
      <c r="A9" s="38"/>
      <c r="B9" s="26"/>
      <c r="C9" s="26"/>
      <c r="D9" s="39"/>
      <c r="E9" s="39"/>
      <c r="F9" s="39"/>
      <c r="G9" s="39"/>
      <c r="H9" s="39"/>
      <c r="I9" s="39"/>
      <c r="J9" s="39"/>
      <c r="K9" s="39"/>
      <c r="L9" s="124"/>
      <c r="M9" s="124"/>
      <c r="N9" s="124"/>
      <c r="O9" s="124"/>
      <c r="P9" s="34"/>
      <c r="Q9" s="37"/>
      <c r="AG9" s="31"/>
      <c r="AH9" s="31"/>
      <c r="AI9" s="31">
        <v>2013</v>
      </c>
      <c r="AJ9" s="107">
        <v>41455</v>
      </c>
    </row>
    <row r="10" spans="1:36" ht="15.75">
      <c r="A10" s="40"/>
      <c r="B10" s="41" t="s">
        <v>6</v>
      </c>
      <c r="C10" s="26" t="s">
        <v>7</v>
      </c>
      <c r="D10" s="102"/>
      <c r="E10" s="102"/>
      <c r="F10" s="27"/>
      <c r="G10" s="122"/>
      <c r="H10" s="122"/>
      <c r="I10" s="122"/>
      <c r="J10" s="122"/>
      <c r="K10" s="122"/>
      <c r="L10" s="117"/>
      <c r="M10" s="117"/>
      <c r="N10" s="117"/>
      <c r="O10" s="117"/>
      <c r="P10" s="34"/>
      <c r="Q10" s="37"/>
      <c r="AG10" s="31"/>
      <c r="AH10" s="31"/>
      <c r="AI10" s="31">
        <v>2014</v>
      </c>
      <c r="AJ10" s="107">
        <v>41820</v>
      </c>
    </row>
    <row r="11" spans="1:36" ht="15.75">
      <c r="A11" s="38"/>
      <c r="B11" s="26"/>
      <c r="C11" s="26"/>
      <c r="D11" s="42" t="s">
        <v>62</v>
      </c>
      <c r="E11" s="42" t="s">
        <v>63</v>
      </c>
      <c r="F11" s="29"/>
      <c r="G11" s="116" t="s">
        <v>64</v>
      </c>
      <c r="H11" s="116"/>
      <c r="I11" s="116"/>
      <c r="J11" s="116"/>
      <c r="K11" s="116"/>
      <c r="L11" s="116" t="s">
        <v>8</v>
      </c>
      <c r="M11" s="116"/>
      <c r="N11" s="116"/>
      <c r="O11" s="116"/>
      <c r="P11" s="34"/>
      <c r="Q11" s="37"/>
      <c r="AG11" s="31"/>
      <c r="AH11" s="31"/>
      <c r="AI11" s="31">
        <v>2015</v>
      </c>
      <c r="AJ11" s="107">
        <v>42185</v>
      </c>
    </row>
    <row r="12" spans="1:36" ht="15.75">
      <c r="A12" s="38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34"/>
      <c r="Q12" s="37"/>
      <c r="AG12" s="31"/>
      <c r="AH12" s="31"/>
      <c r="AI12" s="31">
        <v>2016</v>
      </c>
      <c r="AJ12" s="107">
        <v>42551</v>
      </c>
    </row>
    <row r="13" spans="1:36" ht="15.75">
      <c r="A13" s="40"/>
      <c r="B13" s="41" t="s">
        <v>9</v>
      </c>
      <c r="C13" s="26" t="s">
        <v>10</v>
      </c>
      <c r="D13" s="26"/>
      <c r="E13" s="115"/>
      <c r="F13" s="115"/>
      <c r="G13" s="115"/>
      <c r="H13" s="115"/>
      <c r="I13" s="115"/>
      <c r="J13" s="123"/>
      <c r="K13" s="123"/>
      <c r="L13" s="123"/>
      <c r="M13" s="118"/>
      <c r="N13" s="118"/>
      <c r="O13" s="108"/>
      <c r="P13" s="34"/>
      <c r="Q13" s="37"/>
      <c r="AG13" s="31"/>
      <c r="AH13" s="31"/>
      <c r="AI13" s="31">
        <v>2017</v>
      </c>
      <c r="AJ13" s="107">
        <v>42916</v>
      </c>
    </row>
    <row r="14" spans="1:36" ht="15.75">
      <c r="A14" s="38"/>
      <c r="B14" s="26"/>
      <c r="C14" s="26"/>
      <c r="D14" s="26"/>
      <c r="E14" s="114" t="s">
        <v>11</v>
      </c>
      <c r="F14" s="114"/>
      <c r="G14" s="114"/>
      <c r="H14" s="114"/>
      <c r="I14" s="114"/>
      <c r="J14" s="116" t="s">
        <v>12</v>
      </c>
      <c r="K14" s="116"/>
      <c r="L14" s="116"/>
      <c r="M14" s="116" t="s">
        <v>13</v>
      </c>
      <c r="N14" s="116"/>
      <c r="O14" s="42" t="s">
        <v>14</v>
      </c>
      <c r="P14" s="34"/>
      <c r="Q14" s="37"/>
      <c r="AG14" s="31"/>
      <c r="AH14" s="31"/>
      <c r="AI14" s="31">
        <v>2018</v>
      </c>
      <c r="AJ14" s="107">
        <v>43281</v>
      </c>
    </row>
    <row r="15" spans="1:36" ht="15.75">
      <c r="A15" s="3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4"/>
      <c r="Q15" s="37"/>
      <c r="AG15" s="31"/>
      <c r="AH15" s="31"/>
      <c r="AI15" s="31">
        <v>2019</v>
      </c>
      <c r="AJ15" s="107">
        <v>43646</v>
      </c>
    </row>
    <row r="16" spans="1:36" ht="15.75">
      <c r="A16" s="38"/>
      <c r="B16" s="26"/>
      <c r="C16" s="26" t="s">
        <v>15</v>
      </c>
      <c r="D16" s="26"/>
      <c r="E16" s="115"/>
      <c r="F16" s="115"/>
      <c r="G16" s="115"/>
      <c r="H16" s="115"/>
      <c r="I16" s="115"/>
      <c r="J16" s="119"/>
      <c r="K16" s="119"/>
      <c r="L16" s="119"/>
      <c r="M16" s="119"/>
      <c r="N16" s="118"/>
      <c r="O16" s="118"/>
      <c r="P16" s="34"/>
      <c r="Q16" s="37"/>
      <c r="AG16" s="31"/>
      <c r="AH16" s="31"/>
      <c r="AI16" s="31">
        <v>2020</v>
      </c>
      <c r="AJ16" s="107">
        <v>44012</v>
      </c>
    </row>
    <row r="17" spans="1:36" ht="15.75">
      <c r="A17" s="38"/>
      <c r="B17" s="26"/>
      <c r="C17" s="26"/>
      <c r="D17" s="26"/>
      <c r="E17" s="125" t="s">
        <v>16</v>
      </c>
      <c r="F17" s="125"/>
      <c r="G17" s="125"/>
      <c r="H17" s="125"/>
      <c r="I17" s="125"/>
      <c r="J17" s="116" t="s">
        <v>12</v>
      </c>
      <c r="K17" s="116"/>
      <c r="L17" s="116"/>
      <c r="M17" s="116"/>
      <c r="N17" s="116" t="s">
        <v>13</v>
      </c>
      <c r="O17" s="116"/>
      <c r="P17" s="34"/>
      <c r="Q17" s="37"/>
      <c r="AG17" s="31"/>
      <c r="AH17" s="31"/>
      <c r="AI17" s="31">
        <v>2021</v>
      </c>
      <c r="AJ17" s="107">
        <v>44377</v>
      </c>
    </row>
    <row r="18" spans="1:36" ht="15.75">
      <c r="A18" s="38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34"/>
      <c r="Q18" s="37"/>
      <c r="AG18" s="31"/>
      <c r="AH18" s="31"/>
      <c r="AI18" s="31">
        <v>2022</v>
      </c>
      <c r="AJ18" s="107">
        <v>44742</v>
      </c>
    </row>
    <row r="19" spans="1:36" ht="15.75">
      <c r="A19" s="38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34"/>
      <c r="Q19" s="37"/>
      <c r="AG19" s="31"/>
      <c r="AH19" s="31"/>
      <c r="AI19" s="31">
        <v>2023</v>
      </c>
      <c r="AJ19" s="107">
        <v>45107</v>
      </c>
    </row>
    <row r="20" spans="1:36" ht="15.75">
      <c r="A20" s="38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7"/>
      <c r="AG20" s="31"/>
      <c r="AH20" s="31"/>
      <c r="AI20" s="31">
        <v>2024</v>
      </c>
      <c r="AJ20" s="107">
        <v>45473</v>
      </c>
    </row>
    <row r="21" spans="1:36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AI21" s="31">
        <v>2025</v>
      </c>
      <c r="AJ21" s="107">
        <v>45838</v>
      </c>
    </row>
    <row r="22" spans="5:7" ht="12.75">
      <c r="E22" s="66"/>
      <c r="F22" s="66"/>
      <c r="G22" s="66"/>
    </row>
    <row r="23" spans="1:17" ht="15.75">
      <c r="A23" s="36"/>
      <c r="B23" s="33"/>
      <c r="C23" s="33" t="s">
        <v>18</v>
      </c>
      <c r="D23" s="33"/>
      <c r="E23" s="65"/>
      <c r="F23" s="128" t="str">
        <f>G4</f>
        <v>June 30, 2021</v>
      </c>
      <c r="G23" s="129"/>
      <c r="H23" s="33"/>
      <c r="I23" s="33"/>
      <c r="J23" s="33"/>
      <c r="K23" s="33"/>
      <c r="L23" s="33"/>
      <c r="M23" s="33"/>
      <c r="N23" s="33"/>
      <c r="O23" s="33"/>
      <c r="P23" s="33"/>
      <c r="Q23" s="37"/>
    </row>
    <row r="24" spans="1:17" ht="15">
      <c r="A24" s="3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34"/>
      <c r="Q24" s="37"/>
    </row>
    <row r="25" spans="1:17" ht="15">
      <c r="A25" s="38"/>
      <c r="B25" s="26"/>
      <c r="C25" s="26"/>
      <c r="D25" s="26"/>
      <c r="E25" s="26"/>
      <c r="F25" s="26"/>
      <c r="G25" s="26"/>
      <c r="H25" s="26"/>
      <c r="I25" s="28" t="s">
        <v>19</v>
      </c>
      <c r="J25" s="28"/>
      <c r="K25" s="28"/>
      <c r="L25" s="28"/>
      <c r="M25" s="26"/>
      <c r="N25" s="28" t="s">
        <v>20</v>
      </c>
      <c r="O25" s="28"/>
      <c r="P25" s="34"/>
      <c r="Q25" s="37"/>
    </row>
    <row r="26" spans="1:17" ht="15">
      <c r="A26" s="38"/>
      <c r="B26" s="26"/>
      <c r="C26" s="26"/>
      <c r="D26" s="28" t="s">
        <v>65</v>
      </c>
      <c r="E26" s="28"/>
      <c r="F26" s="28"/>
      <c r="G26" s="28"/>
      <c r="H26" s="26"/>
      <c r="I26" s="28" t="str">
        <f ca="1">CONCATENATE("collected by August ",YEAR(TODAY()))</f>
        <v>collected by August 2021</v>
      </c>
      <c r="J26" s="28"/>
      <c r="K26" s="28"/>
      <c r="L26" s="28"/>
      <c r="M26" s="26"/>
      <c r="N26" s="28" t="s">
        <v>22</v>
      </c>
      <c r="O26" s="28"/>
      <c r="P26" s="34"/>
      <c r="Q26" s="37"/>
    </row>
    <row r="27" spans="1:17" ht="15">
      <c r="A27" s="38"/>
      <c r="B27" s="26"/>
      <c r="C27" s="26"/>
      <c r="D27" s="32"/>
      <c r="E27" s="32"/>
      <c r="F27" s="32"/>
      <c r="G27" s="32"/>
      <c r="H27" s="26"/>
      <c r="I27" s="32"/>
      <c r="J27" s="32"/>
      <c r="K27" s="32"/>
      <c r="L27" s="32"/>
      <c r="M27" s="26"/>
      <c r="N27" s="32"/>
      <c r="O27" s="32"/>
      <c r="P27" s="34"/>
      <c r="Q27" s="37"/>
    </row>
    <row r="28" spans="1:17" ht="22.5" customHeight="1">
      <c r="A28" s="38"/>
      <c r="B28" s="26"/>
      <c r="C28" s="26"/>
      <c r="D28" s="126"/>
      <c r="E28" s="126"/>
      <c r="F28" s="126"/>
      <c r="G28" s="126"/>
      <c r="H28" s="26"/>
      <c r="I28" s="130"/>
      <c r="J28" s="130"/>
      <c r="K28" s="130"/>
      <c r="L28" s="130"/>
      <c r="M28" s="26"/>
      <c r="N28" s="130"/>
      <c r="O28" s="130"/>
      <c r="P28" s="34"/>
      <c r="Q28" s="37"/>
    </row>
    <row r="29" spans="1:17" ht="22.5" customHeight="1">
      <c r="A29" s="38"/>
      <c r="B29" s="26"/>
      <c r="C29" s="26"/>
      <c r="D29" s="127"/>
      <c r="E29" s="127"/>
      <c r="F29" s="127"/>
      <c r="G29" s="127"/>
      <c r="H29" s="26"/>
      <c r="I29" s="130"/>
      <c r="J29" s="130"/>
      <c r="K29" s="130"/>
      <c r="L29" s="130"/>
      <c r="M29" s="26"/>
      <c r="N29" s="130"/>
      <c r="O29" s="130"/>
      <c r="P29" s="34"/>
      <c r="Q29" s="37"/>
    </row>
    <row r="30" spans="1:17" ht="22.5" customHeight="1">
      <c r="A30" s="38"/>
      <c r="B30" s="26"/>
      <c r="C30" s="26"/>
      <c r="D30" s="127"/>
      <c r="E30" s="127"/>
      <c r="F30" s="127"/>
      <c r="G30" s="127"/>
      <c r="H30" s="26"/>
      <c r="I30" s="130"/>
      <c r="J30" s="130"/>
      <c r="K30" s="130"/>
      <c r="L30" s="130"/>
      <c r="M30" s="26"/>
      <c r="N30" s="130"/>
      <c r="O30" s="130"/>
      <c r="P30" s="34"/>
      <c r="Q30" s="37"/>
    </row>
    <row r="31" spans="1:17" ht="22.5" customHeight="1">
      <c r="A31" s="38"/>
      <c r="B31" s="26"/>
      <c r="C31" s="26"/>
      <c r="D31" s="127"/>
      <c r="E31" s="127"/>
      <c r="F31" s="127"/>
      <c r="G31" s="127"/>
      <c r="H31" s="26"/>
      <c r="I31" s="130"/>
      <c r="J31" s="130"/>
      <c r="K31" s="130"/>
      <c r="L31" s="130"/>
      <c r="M31" s="26"/>
      <c r="N31" s="130"/>
      <c r="O31" s="130"/>
      <c r="P31" s="34"/>
      <c r="Q31" s="37"/>
    </row>
    <row r="32" spans="1:17" ht="15">
      <c r="A32" s="38"/>
      <c r="B32" s="34"/>
      <c r="C32" s="34"/>
      <c r="D32" s="33"/>
      <c r="E32" s="33"/>
      <c r="F32" s="33"/>
      <c r="G32" s="33"/>
      <c r="H32" s="34"/>
      <c r="I32" s="33"/>
      <c r="J32" s="33"/>
      <c r="K32" s="33"/>
      <c r="L32" s="33"/>
      <c r="M32" s="34"/>
      <c r="N32" s="33"/>
      <c r="O32" s="33"/>
      <c r="P32" s="34"/>
      <c r="Q32" s="37"/>
    </row>
    <row r="33" spans="1:16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5:7" ht="12.75">
      <c r="E34" s="66"/>
      <c r="F34" s="66"/>
      <c r="G34" s="66"/>
    </row>
    <row r="35" spans="1:17" ht="15">
      <c r="A35" s="36"/>
      <c r="B35" s="33"/>
      <c r="C35" s="33" t="s">
        <v>23</v>
      </c>
      <c r="D35" s="33"/>
      <c r="E35" s="65"/>
      <c r="G35" s="67" t="str">
        <f>G4</f>
        <v>June 30, 2021</v>
      </c>
      <c r="H35" s="33"/>
      <c r="I35" s="33"/>
      <c r="J35" s="33"/>
      <c r="K35" s="33"/>
      <c r="L35" s="33"/>
      <c r="M35" s="33"/>
      <c r="N35" s="33"/>
      <c r="O35" s="33"/>
      <c r="P35" s="33"/>
      <c r="Q35" s="37"/>
    </row>
    <row r="36" spans="1:17" ht="15">
      <c r="A36" s="3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4"/>
      <c r="Q36" s="37"/>
    </row>
    <row r="37" spans="1:17" ht="15">
      <c r="A37" s="38"/>
      <c r="B37" s="26"/>
      <c r="C37" s="26"/>
      <c r="D37" s="28" t="s">
        <v>65</v>
      </c>
      <c r="E37" s="28"/>
      <c r="F37" s="28"/>
      <c r="G37" s="28"/>
      <c r="H37" s="26"/>
      <c r="I37" s="28" t="s">
        <v>24</v>
      </c>
      <c r="J37" s="28"/>
      <c r="K37" s="28"/>
      <c r="L37" s="28"/>
      <c r="M37" s="26"/>
      <c r="N37" s="26"/>
      <c r="O37" s="26"/>
      <c r="P37" s="34"/>
      <c r="Q37" s="37"/>
    </row>
    <row r="38" spans="1:17" ht="15">
      <c r="A38" s="38"/>
      <c r="B38" s="26"/>
      <c r="C38" s="26"/>
      <c r="D38" s="32"/>
      <c r="E38" s="32"/>
      <c r="F38" s="32"/>
      <c r="G38" s="32"/>
      <c r="H38" s="26"/>
      <c r="I38" s="32"/>
      <c r="J38" s="32"/>
      <c r="K38" s="32"/>
      <c r="L38" s="32"/>
      <c r="M38" s="26"/>
      <c r="N38" s="26"/>
      <c r="O38" s="26"/>
      <c r="P38" s="34"/>
      <c r="Q38" s="37"/>
    </row>
    <row r="39" spans="1:17" ht="22.5" customHeight="1">
      <c r="A39" s="38"/>
      <c r="B39" s="26"/>
      <c r="C39" s="26"/>
      <c r="D39" s="126"/>
      <c r="E39" s="126"/>
      <c r="F39" s="126"/>
      <c r="G39" s="126"/>
      <c r="H39" s="26"/>
      <c r="I39" s="130"/>
      <c r="J39" s="130"/>
      <c r="K39" s="130"/>
      <c r="L39" s="130"/>
      <c r="M39" s="26"/>
      <c r="N39" s="26"/>
      <c r="O39" s="26"/>
      <c r="P39" s="34"/>
      <c r="Q39" s="37"/>
    </row>
    <row r="40" spans="1:17" ht="22.5" customHeight="1">
      <c r="A40" s="38"/>
      <c r="B40" s="26"/>
      <c r="C40" s="26"/>
      <c r="D40" s="127"/>
      <c r="E40" s="127"/>
      <c r="F40" s="127"/>
      <c r="G40" s="127"/>
      <c r="H40" s="26"/>
      <c r="I40" s="130"/>
      <c r="J40" s="130"/>
      <c r="K40" s="130"/>
      <c r="L40" s="130"/>
      <c r="M40" s="26"/>
      <c r="N40" s="26"/>
      <c r="O40" s="26"/>
      <c r="P40" s="34"/>
      <c r="Q40" s="37"/>
    </row>
    <row r="41" spans="1:17" ht="22.5" customHeight="1">
      <c r="A41" s="38"/>
      <c r="B41" s="26"/>
      <c r="C41" s="26"/>
      <c r="D41" s="127"/>
      <c r="E41" s="127"/>
      <c r="F41" s="127"/>
      <c r="G41" s="127"/>
      <c r="H41" s="26"/>
      <c r="I41" s="130"/>
      <c r="J41" s="130"/>
      <c r="K41" s="130"/>
      <c r="L41" s="130"/>
      <c r="M41" s="26"/>
      <c r="N41" s="26"/>
      <c r="O41" s="26"/>
      <c r="P41" s="34"/>
      <c r="Q41" s="37"/>
    </row>
    <row r="42" spans="1:17" ht="22.5" customHeight="1">
      <c r="A42" s="38"/>
      <c r="B42" s="26"/>
      <c r="C42" s="26"/>
      <c r="D42" s="127"/>
      <c r="E42" s="127"/>
      <c r="F42" s="127"/>
      <c r="G42" s="127"/>
      <c r="H42" s="26"/>
      <c r="I42" s="130"/>
      <c r="J42" s="130"/>
      <c r="K42" s="130"/>
      <c r="L42" s="130"/>
      <c r="M42" s="26"/>
      <c r="N42" s="26"/>
      <c r="O42" s="26"/>
      <c r="P42" s="34"/>
      <c r="Q42" s="37"/>
    </row>
    <row r="43" spans="1:17" ht="15">
      <c r="A43" s="38"/>
      <c r="B43" s="34"/>
      <c r="C43" s="34"/>
      <c r="D43" s="33"/>
      <c r="E43" s="33"/>
      <c r="F43" s="33"/>
      <c r="G43" s="33"/>
      <c r="H43" s="34"/>
      <c r="I43" s="33"/>
      <c r="J43" s="33"/>
      <c r="K43" s="33"/>
      <c r="L43" s="33"/>
      <c r="M43" s="34"/>
      <c r="N43" s="34"/>
      <c r="O43" s="34"/>
      <c r="P43" s="34"/>
      <c r="Q43" s="37"/>
    </row>
    <row r="44" spans="1:16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6" spans="1:17" ht="22.5" customHeight="1">
      <c r="A46" s="36"/>
      <c r="B46" s="43" t="s">
        <v>25</v>
      </c>
      <c r="C46" s="33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33"/>
      <c r="Q46" s="37"/>
    </row>
    <row r="47" spans="1:17" ht="22.5" customHeight="1">
      <c r="A47" s="38"/>
      <c r="B47" s="26"/>
      <c r="C47" s="132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34"/>
      <c r="Q47" s="37"/>
    </row>
    <row r="48" spans="1:17" ht="22.5" customHeight="1">
      <c r="A48" s="38"/>
      <c r="B48" s="26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44"/>
      <c r="Q48" s="45"/>
    </row>
    <row r="49" spans="1:17" ht="22.5" customHeight="1">
      <c r="A49" s="38"/>
      <c r="B49" s="26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44"/>
      <c r="Q49" s="45"/>
    </row>
    <row r="50" spans="1:16" ht="15">
      <c r="A50" s="38"/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46"/>
    </row>
    <row r="51" spans="1:16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68" ht="15.75">
      <c r="P68" s="80" t="s">
        <v>37</v>
      </c>
    </row>
  </sheetData>
  <sheetProtection password="C8DD" sheet="1"/>
  <mergeCells count="46">
    <mergeCell ref="C48:O48"/>
    <mergeCell ref="C49:O49"/>
    <mergeCell ref="I41:L41"/>
    <mergeCell ref="I42:L42"/>
    <mergeCell ref="D41:G41"/>
    <mergeCell ref="D46:O46"/>
    <mergeCell ref="C47:O47"/>
    <mergeCell ref="D42:G42"/>
    <mergeCell ref="N30:O30"/>
    <mergeCell ref="I30:L30"/>
    <mergeCell ref="N31:O31"/>
    <mergeCell ref="I31:L31"/>
    <mergeCell ref="D40:G40"/>
    <mergeCell ref="D30:G30"/>
    <mergeCell ref="D31:G31"/>
    <mergeCell ref="D39:G39"/>
    <mergeCell ref="I39:L39"/>
    <mergeCell ref="I40:L40"/>
    <mergeCell ref="E17:I17"/>
    <mergeCell ref="D28:G28"/>
    <mergeCell ref="D29:G29"/>
    <mergeCell ref="F23:G23"/>
    <mergeCell ref="N28:O28"/>
    <mergeCell ref="N29:O29"/>
    <mergeCell ref="I28:L28"/>
    <mergeCell ref="I29:L29"/>
    <mergeCell ref="G1:K1"/>
    <mergeCell ref="G2:K2"/>
    <mergeCell ref="G3:K3"/>
    <mergeCell ref="G4:K4"/>
    <mergeCell ref="M13:N13"/>
    <mergeCell ref="G10:K10"/>
    <mergeCell ref="E13:I13"/>
    <mergeCell ref="J13:L13"/>
    <mergeCell ref="G11:K11"/>
    <mergeCell ref="L9:O9"/>
    <mergeCell ref="E14:I14"/>
    <mergeCell ref="E16:I16"/>
    <mergeCell ref="L11:O11"/>
    <mergeCell ref="L10:O10"/>
    <mergeCell ref="N16:O16"/>
    <mergeCell ref="N17:O17"/>
    <mergeCell ref="J16:M16"/>
    <mergeCell ref="J17:M17"/>
    <mergeCell ref="J14:L14"/>
    <mergeCell ref="M14:N14"/>
  </mergeCells>
  <printOptions horizontalCentered="1" verticalCentered="1"/>
  <pageMargins left="0.25" right="0.25" top="0.32" bottom="0.5" header="0.3" footer="0.3"/>
  <pageSetup fitToHeight="1" fitToWidth="1" horizontalDpi="600" verticalDpi="600" orientation="portrait" scale="66" r:id="rId4"/>
  <headerFooter>
    <oddFooter>&amp;C&amp;"Arial,Bold"&amp;14-- Return to OMES Financial Reporting Unit by September 9 -&amp;"Arial,Regular"-</oddFooter>
  </headerFooter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57"/>
  <sheetViews>
    <sheetView showGridLines="0" zoomScalePageLayoutView="0" workbookViewId="0" topLeftCell="A1">
      <selection activeCell="I12" sqref="I12"/>
    </sheetView>
  </sheetViews>
  <sheetFormatPr defaultColWidth="9.140625" defaultRowHeight="15"/>
  <cols>
    <col min="1" max="1" width="1.1484375" style="31" customWidth="1"/>
    <col min="2" max="3" width="9.140625" style="31" customWidth="1"/>
    <col min="4" max="4" width="12.00390625" style="31" customWidth="1"/>
    <col min="5" max="5" width="17.57421875" style="31" customWidth="1"/>
    <col min="6" max="6" width="4.140625" style="31" customWidth="1"/>
    <col min="7" max="7" width="16.7109375" style="31" customWidth="1"/>
    <col min="8" max="8" width="5.140625" style="31" customWidth="1"/>
    <col min="9" max="9" width="12.8515625" style="31" customWidth="1"/>
    <col min="10" max="10" width="9.140625" style="31" customWidth="1"/>
    <col min="11" max="11" width="13.7109375" style="31" customWidth="1"/>
    <col min="12" max="12" width="4.140625" style="31" bestFit="1" customWidth="1"/>
    <col min="13" max="15" width="9.140625" style="31" customWidth="1"/>
    <col min="16" max="16" width="2.00390625" style="31" customWidth="1"/>
    <col min="17" max="32" width="9.140625" style="31" customWidth="1"/>
    <col min="33" max="33" width="9.140625" style="31" hidden="1" customWidth="1"/>
    <col min="34" max="34" width="4.421875" style="31" hidden="1" customWidth="1"/>
    <col min="35" max="35" width="10.421875" style="31" hidden="1" customWidth="1"/>
    <col min="36" max="36" width="12.8515625" style="31" hidden="1" customWidth="1"/>
    <col min="37" max="16384" width="9.140625" style="31" customWidth="1"/>
  </cols>
  <sheetData>
    <row r="1" spans="1:16" ht="15">
      <c r="A1" s="45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.75">
      <c r="A2" s="26"/>
      <c r="B2" s="34" t="s">
        <v>70</v>
      </c>
      <c r="C2" s="26"/>
      <c r="D2" s="26"/>
      <c r="E2" s="26"/>
      <c r="F2" s="26"/>
      <c r="G2" s="120" t="s">
        <v>0</v>
      </c>
      <c r="H2" s="120"/>
      <c r="I2" s="120"/>
      <c r="J2" s="120"/>
      <c r="K2" s="26"/>
      <c r="L2" s="26"/>
      <c r="M2" s="29" t="s">
        <v>61</v>
      </c>
      <c r="N2" s="29"/>
      <c r="O2" s="26"/>
      <c r="P2" s="26"/>
    </row>
    <row r="3" spans="1:16" ht="15.75">
      <c r="A3" s="30"/>
      <c r="B3" s="26"/>
      <c r="C3" s="26"/>
      <c r="D3" s="26"/>
      <c r="E3" s="26"/>
      <c r="F3" s="26"/>
      <c r="G3" s="120" t="s">
        <v>1</v>
      </c>
      <c r="H3" s="120"/>
      <c r="I3" s="120"/>
      <c r="J3" s="120"/>
      <c r="K3" s="26"/>
      <c r="L3" s="26"/>
      <c r="M3" s="32" t="s">
        <v>2</v>
      </c>
      <c r="N3" s="25"/>
      <c r="O3" s="30"/>
      <c r="P3" s="30"/>
    </row>
    <row r="4" spans="1:16" ht="15.75">
      <c r="A4" s="30"/>
      <c r="B4" s="26"/>
      <c r="C4" s="26"/>
      <c r="D4" s="26"/>
      <c r="E4" s="26"/>
      <c r="F4" s="26"/>
      <c r="G4" s="120" t="s">
        <v>3</v>
      </c>
      <c r="H4" s="120"/>
      <c r="I4" s="120"/>
      <c r="J4" s="120"/>
      <c r="K4" s="26"/>
      <c r="L4" s="26"/>
      <c r="M4" s="26" t="s">
        <v>4</v>
      </c>
      <c r="N4" s="25"/>
      <c r="O4" s="30"/>
      <c r="P4" s="30"/>
    </row>
    <row r="5" spans="1:36" ht="16.5" thickBot="1">
      <c r="A5" s="30"/>
      <c r="B5" s="26"/>
      <c r="C5" s="26"/>
      <c r="D5" s="26"/>
      <c r="E5" s="26"/>
      <c r="F5" s="26"/>
      <c r="G5" s="121" t="str">
        <f ca="1">CONCATENATE("June 30, ",YEAR(TODAY()))</f>
        <v>June 30, 2021</v>
      </c>
      <c r="H5" s="121"/>
      <c r="I5" s="121"/>
      <c r="J5" s="121"/>
      <c r="K5" s="26"/>
      <c r="L5" s="26"/>
      <c r="M5" s="34"/>
      <c r="N5" s="33"/>
      <c r="O5" s="30"/>
      <c r="P5" s="30"/>
      <c r="AG5" s="78">
        <f ca="1">TODAY()</f>
        <v>44372</v>
      </c>
      <c r="AH5"/>
      <c r="AI5"/>
      <c r="AJ5"/>
    </row>
    <row r="6" spans="1:36" ht="17.25" thickBot="1" thickTop="1">
      <c r="A6" s="77"/>
      <c r="B6" s="26"/>
      <c r="C6" s="26"/>
      <c r="D6" s="26"/>
      <c r="E6" s="26"/>
      <c r="F6" s="26"/>
      <c r="G6" s="28"/>
      <c r="H6" s="28"/>
      <c r="I6" s="28"/>
      <c r="J6" s="28"/>
      <c r="K6" s="30"/>
      <c r="L6" s="30"/>
      <c r="M6" s="35"/>
      <c r="N6" s="35"/>
      <c r="O6" s="30"/>
      <c r="P6" s="30"/>
      <c r="AG6">
        <f>YEAR(AG5)</f>
        <v>2021</v>
      </c>
      <c r="AH6"/>
      <c r="AI6" t="s">
        <v>39</v>
      </c>
      <c r="AJ6" s="79" t="s">
        <v>40</v>
      </c>
    </row>
    <row r="7" spans="1:36" ht="16.5" thickBot="1">
      <c r="A7" s="30"/>
      <c r="B7" s="70"/>
      <c r="C7" s="45"/>
      <c r="D7" s="30" t="s">
        <v>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AG7"/>
      <c r="AH7"/>
      <c r="AI7">
        <v>2010</v>
      </c>
      <c r="AJ7" s="79">
        <v>40359</v>
      </c>
    </row>
    <row r="8" spans="1:36" ht="15">
      <c r="A8" s="30"/>
      <c r="B8" s="4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AG8"/>
      <c r="AH8"/>
      <c r="AI8">
        <v>2011</v>
      </c>
      <c r="AJ8" s="79">
        <v>40724</v>
      </c>
    </row>
    <row r="9" spans="1:36" ht="15">
      <c r="A9" s="30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7"/>
      <c r="Q9" s="7"/>
      <c r="R9" s="7"/>
      <c r="S9" s="7"/>
      <c r="T9" s="47"/>
      <c r="U9" s="47"/>
      <c r="AG9"/>
      <c r="AH9"/>
      <c r="AI9">
        <v>2012</v>
      </c>
      <c r="AJ9" s="79">
        <v>41090</v>
      </c>
    </row>
    <row r="10" spans="1:36" ht="15">
      <c r="A10" s="30"/>
      <c r="B10" s="12"/>
      <c r="C10" s="5"/>
      <c r="D10" s="5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/>
      <c r="P10" s="8"/>
      <c r="Q10" s="8"/>
      <c r="R10" s="8"/>
      <c r="S10" s="7"/>
      <c r="T10" s="47"/>
      <c r="U10" s="47"/>
      <c r="AG10"/>
      <c r="AH10"/>
      <c r="AI10">
        <v>2013</v>
      </c>
      <c r="AJ10" s="79">
        <v>41455</v>
      </c>
    </row>
    <row r="11" spans="1:36" ht="15">
      <c r="A11" s="30"/>
      <c r="B11" s="16" t="s">
        <v>6</v>
      </c>
      <c r="C11" s="5" t="s">
        <v>7</v>
      </c>
      <c r="D11" s="102"/>
      <c r="E11" s="102"/>
      <c r="F11" s="1"/>
      <c r="G11" s="122"/>
      <c r="H11" s="122"/>
      <c r="I11" s="122"/>
      <c r="J11" s="122"/>
      <c r="K11" s="122"/>
      <c r="L11" s="122"/>
      <c r="M11" s="122"/>
      <c r="N11" s="122"/>
      <c r="O11" s="48"/>
      <c r="P11" s="49"/>
      <c r="Q11" s="49"/>
      <c r="R11" s="7"/>
      <c r="S11" s="47"/>
      <c r="T11" s="47"/>
      <c r="U11" s="47"/>
      <c r="AG11"/>
      <c r="AH11"/>
      <c r="AI11">
        <v>2014</v>
      </c>
      <c r="AJ11" s="79">
        <v>41820</v>
      </c>
    </row>
    <row r="12" spans="1:36" ht="15">
      <c r="A12" s="30"/>
      <c r="B12" s="3"/>
      <c r="C12" s="5"/>
      <c r="D12" s="112" t="s">
        <v>62</v>
      </c>
      <c r="E12" s="111" t="s">
        <v>63</v>
      </c>
      <c r="F12" s="113"/>
      <c r="G12" s="2"/>
      <c r="H12" s="2"/>
      <c r="I12" s="111" t="s">
        <v>64</v>
      </c>
      <c r="J12" s="2"/>
      <c r="K12" s="2"/>
      <c r="L12" s="139" t="s">
        <v>8</v>
      </c>
      <c r="M12" s="139"/>
      <c r="N12" s="139"/>
      <c r="O12" s="17"/>
      <c r="P12" s="4"/>
      <c r="Q12" s="4"/>
      <c r="R12" s="7"/>
      <c r="S12" s="47"/>
      <c r="T12" s="47"/>
      <c r="U12" s="47"/>
      <c r="AG12"/>
      <c r="AH12"/>
      <c r="AI12">
        <v>2015</v>
      </c>
      <c r="AJ12" s="79">
        <v>42185</v>
      </c>
    </row>
    <row r="13" spans="1:36" ht="15">
      <c r="A13" s="30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5"/>
      <c r="Q13" s="5"/>
      <c r="R13" s="7"/>
      <c r="S13" s="47"/>
      <c r="T13" s="47"/>
      <c r="U13" s="47"/>
      <c r="AG13"/>
      <c r="AH13"/>
      <c r="AI13">
        <v>2016</v>
      </c>
      <c r="AJ13" s="79">
        <v>42551</v>
      </c>
    </row>
    <row r="14" spans="1:36" ht="15">
      <c r="A14" s="30"/>
      <c r="B14" s="16" t="s">
        <v>9</v>
      </c>
      <c r="C14" s="5" t="s">
        <v>10</v>
      </c>
      <c r="D14" s="5"/>
      <c r="E14" s="136"/>
      <c r="F14" s="136"/>
      <c r="G14" s="136"/>
      <c r="H14" s="136"/>
      <c r="I14" s="136"/>
      <c r="J14" s="136"/>
      <c r="K14" s="118"/>
      <c r="L14" s="118"/>
      <c r="M14" s="118"/>
      <c r="N14" s="24"/>
      <c r="O14" s="50"/>
      <c r="P14" s="51"/>
      <c r="Q14" s="52"/>
      <c r="R14" s="7"/>
      <c r="S14" s="47"/>
      <c r="T14" s="47"/>
      <c r="U14" s="47"/>
      <c r="AG14"/>
      <c r="AH14"/>
      <c r="AI14">
        <v>2017</v>
      </c>
      <c r="AJ14" s="79">
        <v>42916</v>
      </c>
    </row>
    <row r="15" spans="1:36" ht="15">
      <c r="A15" s="30"/>
      <c r="B15" s="3"/>
      <c r="C15" s="5"/>
      <c r="D15" s="5"/>
      <c r="E15" s="5"/>
      <c r="F15" s="2" t="s">
        <v>36</v>
      </c>
      <c r="G15" s="2"/>
      <c r="H15" s="2"/>
      <c r="I15" s="2" t="s">
        <v>12</v>
      </c>
      <c r="J15" s="47"/>
      <c r="K15" s="2"/>
      <c r="L15" s="2" t="s">
        <v>13</v>
      </c>
      <c r="M15" s="2"/>
      <c r="N15" s="2" t="s">
        <v>14</v>
      </c>
      <c r="O15" s="17"/>
      <c r="P15" s="4"/>
      <c r="Q15" s="47"/>
      <c r="R15" s="7"/>
      <c r="S15" s="47"/>
      <c r="T15" s="47"/>
      <c r="U15" s="47"/>
      <c r="AG15"/>
      <c r="AH15"/>
      <c r="AI15">
        <v>2018</v>
      </c>
      <c r="AJ15" s="79">
        <v>43281</v>
      </c>
    </row>
    <row r="16" spans="1:36" ht="15">
      <c r="A16" s="30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8"/>
      <c r="P16" s="5"/>
      <c r="Q16" s="5"/>
      <c r="R16" s="7"/>
      <c r="S16" s="47"/>
      <c r="T16" s="47"/>
      <c r="U16" s="47"/>
      <c r="AG16"/>
      <c r="AH16"/>
      <c r="AI16">
        <v>2019</v>
      </c>
      <c r="AJ16" s="79">
        <v>43646</v>
      </c>
    </row>
    <row r="17" spans="1:36" ht="15">
      <c r="A17" s="30"/>
      <c r="B17" s="3"/>
      <c r="C17" s="5" t="s">
        <v>15</v>
      </c>
      <c r="D17" s="5"/>
      <c r="E17" s="136"/>
      <c r="F17" s="136"/>
      <c r="G17" s="136"/>
      <c r="H17" s="136"/>
      <c r="I17" s="136"/>
      <c r="J17" s="136"/>
      <c r="K17" s="118"/>
      <c r="L17" s="118"/>
      <c r="M17" s="118"/>
      <c r="N17" s="82"/>
      <c r="O17" s="50"/>
      <c r="P17" s="51"/>
      <c r="Q17" s="51"/>
      <c r="R17" s="7"/>
      <c r="S17" s="47"/>
      <c r="T17" s="47"/>
      <c r="U17" s="47"/>
      <c r="AG17"/>
      <c r="AH17"/>
      <c r="AI17">
        <v>2020</v>
      </c>
      <c r="AJ17" s="79">
        <v>44012</v>
      </c>
    </row>
    <row r="18" spans="1:36" ht="15">
      <c r="A18" s="30"/>
      <c r="B18" s="3"/>
      <c r="C18" s="5"/>
      <c r="D18" s="5"/>
      <c r="E18" s="5"/>
      <c r="F18" s="2" t="s">
        <v>16</v>
      </c>
      <c r="G18" s="2"/>
      <c r="H18" s="2"/>
      <c r="I18" s="2" t="s">
        <v>12</v>
      </c>
      <c r="J18" s="47"/>
      <c r="K18" s="2"/>
      <c r="L18" s="2" t="s">
        <v>13</v>
      </c>
      <c r="M18" s="2"/>
      <c r="N18" s="2"/>
      <c r="O18" s="53"/>
      <c r="P18" s="4"/>
      <c r="Q18" s="4"/>
      <c r="R18" s="7"/>
      <c r="S18" s="47"/>
      <c r="T18" s="47"/>
      <c r="U18" s="47"/>
      <c r="AG18"/>
      <c r="AH18"/>
      <c r="AI18">
        <v>2021</v>
      </c>
      <c r="AJ18" s="79">
        <v>44377</v>
      </c>
    </row>
    <row r="19" spans="1:36" ht="15">
      <c r="A19" s="30"/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8"/>
      <c r="P19" s="5"/>
      <c r="Q19" s="5"/>
      <c r="R19" s="7"/>
      <c r="S19" s="47"/>
      <c r="T19" s="47"/>
      <c r="U19" s="47"/>
      <c r="AG19"/>
      <c r="AH19"/>
      <c r="AI19">
        <v>2022</v>
      </c>
      <c r="AJ19" s="79">
        <v>44742</v>
      </c>
    </row>
    <row r="20" spans="1:36" ht="15">
      <c r="A20" s="30"/>
      <c r="B20" s="3"/>
      <c r="C20" s="5"/>
      <c r="D20" s="5"/>
      <c r="E20" s="5"/>
      <c r="F20" s="5"/>
      <c r="G20" s="136"/>
      <c r="H20" s="136"/>
      <c r="I20" s="136"/>
      <c r="J20" s="136"/>
      <c r="K20" s="54"/>
      <c r="L20" s="137"/>
      <c r="M20" s="137"/>
      <c r="N20" s="55"/>
      <c r="O20" s="56"/>
      <c r="P20" s="57"/>
      <c r="Q20" s="5"/>
      <c r="R20" s="7"/>
      <c r="S20" s="47"/>
      <c r="T20" s="47"/>
      <c r="U20" s="47"/>
      <c r="AG20"/>
      <c r="AH20"/>
      <c r="AI20">
        <v>2023</v>
      </c>
      <c r="AJ20" s="79">
        <v>45107</v>
      </c>
    </row>
    <row r="21" spans="1:36" ht="15">
      <c r="A21" s="30"/>
      <c r="B21" s="19"/>
      <c r="C21" s="20"/>
      <c r="D21" s="20"/>
      <c r="E21" s="20"/>
      <c r="F21" s="20"/>
      <c r="G21" s="20"/>
      <c r="H21" s="21" t="s">
        <v>17</v>
      </c>
      <c r="I21" s="23"/>
      <c r="J21" s="21"/>
      <c r="K21" s="21"/>
      <c r="L21" s="21"/>
      <c r="M21" s="23" t="s">
        <v>14</v>
      </c>
      <c r="N21" s="21"/>
      <c r="O21" s="22"/>
      <c r="P21" s="6"/>
      <c r="Q21" s="6"/>
      <c r="R21" s="7"/>
      <c r="S21" s="7"/>
      <c r="T21" s="47"/>
      <c r="U21" s="47"/>
      <c r="AG21"/>
      <c r="AH21"/>
      <c r="AI21">
        <v>2024</v>
      </c>
      <c r="AJ21" s="79">
        <v>45473</v>
      </c>
    </row>
    <row r="22" spans="1:36" ht="15">
      <c r="A22" s="30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30"/>
      <c r="AI22">
        <v>2025</v>
      </c>
      <c r="AJ22" s="79">
        <v>45838</v>
      </c>
    </row>
    <row r="23" spans="1:16" ht="15.75">
      <c r="A23" s="30"/>
      <c r="B23" s="36"/>
      <c r="C23" s="33"/>
      <c r="D23" s="42"/>
      <c r="E23" s="42"/>
      <c r="F23" s="58" t="s">
        <v>26</v>
      </c>
      <c r="G23" s="29" t="str">
        <f ca="1">CONCATENATE("Taxes Receivable June 30, ",YEAR(TODAY()))</f>
        <v>Taxes Receivable June 30, 2021</v>
      </c>
      <c r="H23" s="29"/>
      <c r="I23" s="29"/>
      <c r="J23" s="29"/>
      <c r="K23" s="29"/>
      <c r="L23" s="58" t="s">
        <v>27</v>
      </c>
      <c r="M23" s="29" t="s">
        <v>28</v>
      </c>
      <c r="N23" s="29"/>
      <c r="O23" s="33"/>
      <c r="P23" s="37"/>
    </row>
    <row r="24" spans="1:16" ht="15.75">
      <c r="A24" s="30"/>
      <c r="B24" s="38"/>
      <c r="C24" s="26"/>
      <c r="D24" s="30"/>
      <c r="E24" s="30"/>
      <c r="F24" s="30"/>
      <c r="G24" s="32"/>
      <c r="H24" s="32"/>
      <c r="I24" s="29" t="s">
        <v>29</v>
      </c>
      <c r="J24" s="32"/>
      <c r="K24" s="42" t="s">
        <v>30</v>
      </c>
      <c r="L24" s="41"/>
      <c r="M24" s="28" t="s">
        <v>31</v>
      </c>
      <c r="N24" s="28"/>
      <c r="O24" s="34"/>
      <c r="P24" s="37"/>
    </row>
    <row r="25" spans="1:16" ht="15.75">
      <c r="A25" s="30"/>
      <c r="B25" s="38"/>
      <c r="C25" s="26"/>
      <c r="D25" s="28" t="s">
        <v>21</v>
      </c>
      <c r="E25" s="28"/>
      <c r="F25" s="59"/>
      <c r="G25" s="59" t="s">
        <v>32</v>
      </c>
      <c r="H25" s="60"/>
      <c r="I25" s="28" t="s">
        <v>33</v>
      </c>
      <c r="J25" s="30"/>
      <c r="K25" s="59" t="s">
        <v>34</v>
      </c>
      <c r="L25" s="30"/>
      <c r="M25" s="68" t="str">
        <f>G5</f>
        <v>June 30, 2021</v>
      </c>
      <c r="N25" s="28"/>
      <c r="O25" s="34"/>
      <c r="P25" s="37"/>
    </row>
    <row r="26" spans="1:16" ht="15.75">
      <c r="A26" s="30"/>
      <c r="B26" s="38"/>
      <c r="C26" s="26"/>
      <c r="D26" s="32"/>
      <c r="E26" s="32"/>
      <c r="F26" s="30"/>
      <c r="G26" s="32"/>
      <c r="H26" s="45"/>
      <c r="I26" s="69"/>
      <c r="J26" s="30"/>
      <c r="K26" s="32"/>
      <c r="L26" s="30"/>
      <c r="M26" s="32"/>
      <c r="N26" s="32"/>
      <c r="O26" s="34"/>
      <c r="P26" s="37"/>
    </row>
    <row r="27" spans="1:16" ht="22.5" customHeight="1">
      <c r="A27" s="30"/>
      <c r="B27" s="38"/>
      <c r="C27" s="26"/>
      <c r="D27" s="141"/>
      <c r="E27" s="141"/>
      <c r="F27" s="26"/>
      <c r="G27" s="71"/>
      <c r="H27" s="61"/>
      <c r="I27" s="71"/>
      <c r="J27" s="62"/>
      <c r="K27" s="74"/>
      <c r="L27" s="61"/>
      <c r="M27" s="130"/>
      <c r="N27" s="130"/>
      <c r="O27" s="34"/>
      <c r="P27" s="37"/>
    </row>
    <row r="28" spans="1:16" ht="22.5" customHeight="1">
      <c r="A28" s="30"/>
      <c r="B28" s="38"/>
      <c r="C28" s="26"/>
      <c r="D28" s="135"/>
      <c r="E28" s="135"/>
      <c r="F28" s="34"/>
      <c r="G28" s="72"/>
      <c r="H28" s="61"/>
      <c r="I28" s="72"/>
      <c r="J28" s="62"/>
      <c r="K28" s="75"/>
      <c r="L28" s="61"/>
      <c r="M28" s="134"/>
      <c r="N28" s="134"/>
      <c r="O28" s="34"/>
      <c r="P28" s="37"/>
    </row>
    <row r="29" spans="1:16" ht="22.5" customHeight="1">
      <c r="A29" s="30"/>
      <c r="B29" s="38"/>
      <c r="C29" s="26"/>
      <c r="D29" s="135"/>
      <c r="E29" s="135"/>
      <c r="F29" s="34"/>
      <c r="G29" s="72"/>
      <c r="H29" s="61"/>
      <c r="I29" s="72"/>
      <c r="J29" s="62"/>
      <c r="K29" s="75"/>
      <c r="L29" s="61"/>
      <c r="M29" s="134"/>
      <c r="N29" s="134"/>
      <c r="O29" s="34"/>
      <c r="P29" s="37"/>
    </row>
    <row r="30" spans="1:16" ht="22.5" customHeight="1">
      <c r="A30" s="30"/>
      <c r="B30" s="38"/>
      <c r="C30" s="26"/>
      <c r="D30" s="135"/>
      <c r="E30" s="135"/>
      <c r="F30" s="34"/>
      <c r="G30" s="72"/>
      <c r="H30" s="61"/>
      <c r="I30" s="72"/>
      <c r="J30" s="62"/>
      <c r="K30" s="75"/>
      <c r="L30" s="61"/>
      <c r="M30" s="134"/>
      <c r="N30" s="134"/>
      <c r="O30" s="34"/>
      <c r="P30" s="37"/>
    </row>
    <row r="31" spans="1:16" ht="22.5" customHeight="1">
      <c r="A31" s="30"/>
      <c r="B31" s="38"/>
      <c r="C31" s="26"/>
      <c r="D31" s="135"/>
      <c r="E31" s="135"/>
      <c r="F31" s="34"/>
      <c r="G31" s="72"/>
      <c r="H31" s="61"/>
      <c r="I31" s="72"/>
      <c r="J31" s="62"/>
      <c r="K31" s="75"/>
      <c r="L31" s="61"/>
      <c r="M31" s="134"/>
      <c r="N31" s="134"/>
      <c r="O31" s="34"/>
      <c r="P31" s="37"/>
    </row>
    <row r="32" spans="1:16" ht="22.5" customHeight="1">
      <c r="A32" s="30"/>
      <c r="B32" s="38"/>
      <c r="C32" s="26"/>
      <c r="D32" s="135"/>
      <c r="E32" s="135"/>
      <c r="F32" s="34"/>
      <c r="G32" s="72"/>
      <c r="H32" s="61"/>
      <c r="I32" s="72"/>
      <c r="J32" s="62"/>
      <c r="K32" s="75"/>
      <c r="L32" s="61"/>
      <c r="M32" s="134"/>
      <c r="N32" s="134"/>
      <c r="O32" s="34"/>
      <c r="P32" s="37"/>
    </row>
    <row r="33" spans="1:16" ht="22.5" customHeight="1">
      <c r="A33" s="30"/>
      <c r="B33" s="38"/>
      <c r="C33" s="26"/>
      <c r="D33" s="135"/>
      <c r="E33" s="135"/>
      <c r="F33" s="34"/>
      <c r="G33" s="72"/>
      <c r="H33" s="61"/>
      <c r="I33" s="72"/>
      <c r="J33" s="62"/>
      <c r="K33" s="75"/>
      <c r="L33" s="61"/>
      <c r="M33" s="134"/>
      <c r="N33" s="134"/>
      <c r="O33" s="34"/>
      <c r="P33" s="37"/>
    </row>
    <row r="34" spans="1:16" ht="22.5" customHeight="1">
      <c r="A34" s="30"/>
      <c r="B34" s="38"/>
      <c r="C34" s="26"/>
      <c r="D34" s="135"/>
      <c r="E34" s="135"/>
      <c r="F34" s="34"/>
      <c r="G34" s="72"/>
      <c r="H34" s="61"/>
      <c r="I34" s="72"/>
      <c r="J34" s="62"/>
      <c r="K34" s="75"/>
      <c r="L34" s="61"/>
      <c r="M34" s="134"/>
      <c r="N34" s="134"/>
      <c r="O34" s="34"/>
      <c r="P34" s="37"/>
    </row>
    <row r="35" spans="1:16" ht="22.5" customHeight="1">
      <c r="A35" s="30"/>
      <c r="B35" s="38"/>
      <c r="C35" s="26"/>
      <c r="D35" s="135"/>
      <c r="E35" s="135"/>
      <c r="F35" s="34"/>
      <c r="G35" s="72"/>
      <c r="H35" s="61"/>
      <c r="I35" s="72"/>
      <c r="J35" s="62"/>
      <c r="K35" s="75"/>
      <c r="L35" s="61"/>
      <c r="M35" s="134"/>
      <c r="N35" s="134"/>
      <c r="O35" s="34"/>
      <c r="P35" s="37"/>
    </row>
    <row r="36" spans="1:16" ht="22.5" customHeight="1">
      <c r="A36" s="30"/>
      <c r="B36" s="38"/>
      <c r="C36" s="26"/>
      <c r="D36" s="135"/>
      <c r="E36" s="135"/>
      <c r="F36" s="34"/>
      <c r="G36" s="72"/>
      <c r="H36" s="61"/>
      <c r="I36" s="72"/>
      <c r="J36" s="62"/>
      <c r="K36" s="75"/>
      <c r="L36" s="61"/>
      <c r="M36" s="134"/>
      <c r="N36" s="134"/>
      <c r="O36" s="34"/>
      <c r="P36" s="37"/>
    </row>
    <row r="37" spans="1:16" ht="22.5" customHeight="1">
      <c r="A37" s="30"/>
      <c r="B37" s="38"/>
      <c r="C37" s="26"/>
      <c r="D37" s="135"/>
      <c r="E37" s="135"/>
      <c r="F37" s="34"/>
      <c r="G37" s="72"/>
      <c r="H37" s="61"/>
      <c r="I37" s="72"/>
      <c r="J37" s="62"/>
      <c r="K37" s="75"/>
      <c r="L37" s="61"/>
      <c r="M37" s="134"/>
      <c r="N37" s="134"/>
      <c r="O37" s="34"/>
      <c r="P37" s="37"/>
    </row>
    <row r="38" spans="1:16" ht="22.5" customHeight="1">
      <c r="A38" s="30"/>
      <c r="B38" s="38"/>
      <c r="C38" s="26"/>
      <c r="D38" s="135"/>
      <c r="E38" s="135"/>
      <c r="F38" s="34"/>
      <c r="G38" s="72"/>
      <c r="H38" s="61"/>
      <c r="I38" s="72"/>
      <c r="J38" s="62"/>
      <c r="K38" s="75"/>
      <c r="L38" s="61"/>
      <c r="M38" s="134"/>
      <c r="N38" s="134"/>
      <c r="O38" s="34"/>
      <c r="P38" s="37"/>
    </row>
    <row r="39" spans="1:16" ht="22.5" customHeight="1">
      <c r="A39" s="30"/>
      <c r="B39" s="38"/>
      <c r="C39" s="26"/>
      <c r="D39" s="135"/>
      <c r="E39" s="135"/>
      <c r="F39" s="34"/>
      <c r="G39" s="72"/>
      <c r="H39" s="61"/>
      <c r="I39" s="72"/>
      <c r="J39" s="62"/>
      <c r="K39" s="75"/>
      <c r="L39" s="61"/>
      <c r="M39" s="134"/>
      <c r="N39" s="134"/>
      <c r="O39" s="34"/>
      <c r="P39" s="37"/>
    </row>
    <row r="40" spans="1:16" ht="22.5" customHeight="1">
      <c r="A40" s="30"/>
      <c r="B40" s="38"/>
      <c r="C40" s="26"/>
      <c r="D40" s="135"/>
      <c r="E40" s="135"/>
      <c r="F40" s="34"/>
      <c r="G40" s="72"/>
      <c r="H40" s="61"/>
      <c r="I40" s="72"/>
      <c r="J40" s="62"/>
      <c r="K40" s="75"/>
      <c r="L40" s="61"/>
      <c r="M40" s="134"/>
      <c r="N40" s="134"/>
      <c r="O40" s="34"/>
      <c r="P40" s="37"/>
    </row>
    <row r="41" spans="1:16" ht="22.5" customHeight="1">
      <c r="A41" s="30"/>
      <c r="B41" s="38"/>
      <c r="C41" s="26"/>
      <c r="D41" s="135"/>
      <c r="E41" s="135"/>
      <c r="F41" s="34"/>
      <c r="G41" s="72"/>
      <c r="H41" s="61"/>
      <c r="I41" s="72"/>
      <c r="J41" s="62"/>
      <c r="K41" s="75"/>
      <c r="L41" s="61"/>
      <c r="M41" s="134"/>
      <c r="N41" s="134"/>
      <c r="O41" s="34"/>
      <c r="P41" s="37"/>
    </row>
    <row r="42" spans="1:16" ht="22.5" customHeight="1">
      <c r="A42" s="30"/>
      <c r="B42" s="38"/>
      <c r="C42" s="26"/>
      <c r="D42" s="135"/>
      <c r="E42" s="135"/>
      <c r="F42" s="34"/>
      <c r="G42" s="72"/>
      <c r="H42" s="61"/>
      <c r="I42" s="72"/>
      <c r="J42" s="62"/>
      <c r="K42" s="75"/>
      <c r="L42" s="61"/>
      <c r="M42" s="134"/>
      <c r="N42" s="134"/>
      <c r="O42" s="34"/>
      <c r="P42" s="37"/>
    </row>
    <row r="43" spans="1:16" ht="22.5" customHeight="1">
      <c r="A43" s="30"/>
      <c r="B43" s="38"/>
      <c r="C43" s="26"/>
      <c r="D43" s="135"/>
      <c r="E43" s="135"/>
      <c r="F43" s="34"/>
      <c r="G43" s="72"/>
      <c r="H43" s="61"/>
      <c r="I43" s="72"/>
      <c r="J43" s="62"/>
      <c r="K43" s="75"/>
      <c r="L43" s="61"/>
      <c r="M43" s="134"/>
      <c r="N43" s="134"/>
      <c r="O43" s="34"/>
      <c r="P43" s="37"/>
    </row>
    <row r="44" spans="1:16" ht="22.5" customHeight="1">
      <c r="A44" s="30"/>
      <c r="B44" s="38"/>
      <c r="C44" s="26"/>
      <c r="D44" s="135"/>
      <c r="E44" s="135"/>
      <c r="F44" s="34"/>
      <c r="G44" s="72"/>
      <c r="H44" s="61"/>
      <c r="I44" s="72"/>
      <c r="J44" s="62"/>
      <c r="K44" s="75"/>
      <c r="L44" s="61"/>
      <c r="M44" s="134"/>
      <c r="N44" s="134"/>
      <c r="O44" s="34"/>
      <c r="P44" s="37"/>
    </row>
    <row r="45" spans="1:16" ht="22.5" customHeight="1">
      <c r="A45" s="30"/>
      <c r="B45" s="38"/>
      <c r="C45" s="26"/>
      <c r="D45" s="138" t="s">
        <v>35</v>
      </c>
      <c r="E45" s="138"/>
      <c r="F45" s="63"/>
      <c r="G45" s="73">
        <f>SUM(G27:G44)</f>
        <v>0</v>
      </c>
      <c r="H45" s="64"/>
      <c r="I45" s="73">
        <f>SUM(I27:I44)</f>
        <v>0</v>
      </c>
      <c r="J45" s="64"/>
      <c r="K45" s="73">
        <f>SUM(K27:K44)</f>
        <v>0</v>
      </c>
      <c r="L45" s="64"/>
      <c r="M45" s="140">
        <f>SUM(M27:N44)</f>
        <v>0</v>
      </c>
      <c r="N45" s="140"/>
      <c r="O45" s="34"/>
      <c r="P45" s="37"/>
    </row>
    <row r="46" spans="1:16" ht="15.75">
      <c r="A46" s="30"/>
      <c r="B46" s="38"/>
      <c r="C46" s="34"/>
      <c r="D46" s="33"/>
      <c r="E46" s="33"/>
      <c r="F46" s="34"/>
      <c r="G46" s="33"/>
      <c r="H46" s="34"/>
      <c r="I46" s="33"/>
      <c r="J46" s="34"/>
      <c r="K46" s="33"/>
      <c r="L46" s="34"/>
      <c r="M46" s="33"/>
      <c r="N46" s="33"/>
      <c r="O46" s="34"/>
      <c r="P46" s="37"/>
    </row>
    <row r="47" spans="1:16" ht="15">
      <c r="A47" s="30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0"/>
    </row>
    <row r="48" spans="1:16" ht="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</row>
    <row r="49" spans="1:16" ht="22.5" customHeight="1">
      <c r="A49" s="30"/>
      <c r="B49" s="36"/>
      <c r="C49" s="43" t="s">
        <v>25</v>
      </c>
      <c r="D49" s="2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33"/>
      <c r="P49" s="37"/>
    </row>
    <row r="50" spans="1:16" ht="22.5" customHeight="1">
      <c r="A50" s="30"/>
      <c r="B50" s="38"/>
      <c r="C50" s="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34"/>
      <c r="P50" s="37"/>
    </row>
    <row r="51" spans="1:16" ht="22.5" customHeight="1">
      <c r="A51" s="30"/>
      <c r="B51" s="38"/>
      <c r="C51" s="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34"/>
      <c r="P51" s="37"/>
    </row>
    <row r="52" spans="1:16" ht="22.5" customHeight="1">
      <c r="A52" s="30"/>
      <c r="B52" s="38"/>
      <c r="C52" s="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34"/>
      <c r="P52" s="37"/>
    </row>
    <row r="53" spans="1:16" ht="22.5" customHeight="1">
      <c r="A53" s="30"/>
      <c r="B53" s="38"/>
      <c r="C53" s="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34"/>
      <c r="P53" s="37"/>
    </row>
    <row r="54" spans="1:16" ht="22.5" customHeight="1">
      <c r="A54" s="30"/>
      <c r="B54" s="38"/>
      <c r="C54" s="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34"/>
      <c r="P54" s="37"/>
    </row>
    <row r="55" spans="1:16" ht="15">
      <c r="A55" s="30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0"/>
    </row>
    <row r="56" spans="1:16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ht="15">
      <c r="O57" s="81" t="s">
        <v>38</v>
      </c>
    </row>
  </sheetData>
  <sheetProtection password="C8DD" sheet="1"/>
  <mergeCells count="59">
    <mergeCell ref="D38:E38"/>
    <mergeCell ref="D30:E30"/>
    <mergeCell ref="M31:N31"/>
    <mergeCell ref="M37:N37"/>
    <mergeCell ref="L11:N11"/>
    <mergeCell ref="D28:E28"/>
    <mergeCell ref="D29:E29"/>
    <mergeCell ref="D36:E36"/>
    <mergeCell ref="D37:E37"/>
    <mergeCell ref="M28:N28"/>
    <mergeCell ref="D40:E40"/>
    <mergeCell ref="D31:E31"/>
    <mergeCell ref="M42:N42"/>
    <mergeCell ref="D35:E35"/>
    <mergeCell ref="G2:J2"/>
    <mergeCell ref="G3:J3"/>
    <mergeCell ref="G4:J4"/>
    <mergeCell ref="G5:J5"/>
    <mergeCell ref="G11:K11"/>
    <mergeCell ref="D54:N54"/>
    <mergeCell ref="D51:N51"/>
    <mergeCell ref="L12:N12"/>
    <mergeCell ref="E49:N49"/>
    <mergeCell ref="E14:G14"/>
    <mergeCell ref="H14:J14"/>
    <mergeCell ref="E17:G17"/>
    <mergeCell ref="M45:N45"/>
    <mergeCell ref="D27:E27"/>
    <mergeCell ref="M29:N29"/>
    <mergeCell ref="D53:N53"/>
    <mergeCell ref="D45:E45"/>
    <mergeCell ref="M44:N44"/>
    <mergeCell ref="M43:N43"/>
    <mergeCell ref="D44:E44"/>
    <mergeCell ref="D33:E33"/>
    <mergeCell ref="D34:E34"/>
    <mergeCell ref="D50:N50"/>
    <mergeCell ref="M36:N36"/>
    <mergeCell ref="D39:E39"/>
    <mergeCell ref="D41:E41"/>
    <mergeCell ref="D52:N52"/>
    <mergeCell ref="D42:E42"/>
    <mergeCell ref="D43:E43"/>
    <mergeCell ref="H17:J17"/>
    <mergeCell ref="G20:J20"/>
    <mergeCell ref="L20:M20"/>
    <mergeCell ref="D32:E32"/>
    <mergeCell ref="K17:M17"/>
    <mergeCell ref="M30:N30"/>
    <mergeCell ref="K14:M14"/>
    <mergeCell ref="M38:N38"/>
    <mergeCell ref="M39:N39"/>
    <mergeCell ref="M40:N40"/>
    <mergeCell ref="M41:N41"/>
    <mergeCell ref="M32:N32"/>
    <mergeCell ref="M33:N33"/>
    <mergeCell ref="M34:N34"/>
    <mergeCell ref="M35:N35"/>
    <mergeCell ref="M27:N27"/>
  </mergeCells>
  <printOptions horizontalCentered="1" verticalCentered="1"/>
  <pageMargins left="0.25" right="0.2" top="1" bottom="0.5" header="0.3" footer="0.3"/>
  <pageSetup fitToHeight="1" fitToWidth="1" horizontalDpi="600" verticalDpi="600" orientation="portrait" scale="72" r:id="rId4"/>
  <headerFooter>
    <oddFooter>&amp;C&amp;"Arial,Bold"&amp;14-- Return to OSF Financial Reporting Unit by September 9 --</oddFooter>
  </headerFooter>
  <ignoredErrors>
    <ignoredError sqref="F23 L23 B11 B14" numberStoredAsText="1"/>
  </ignoredErrors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K22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23.8515625" style="83" bestFit="1" customWidth="1"/>
    <col min="2" max="2" width="51.7109375" style="84" bestFit="1" customWidth="1"/>
    <col min="3" max="3" width="8.421875" style="85" bestFit="1" customWidth="1"/>
    <col min="4" max="4" width="11.8515625" style="85" bestFit="1" customWidth="1"/>
    <col min="5" max="5" width="18.7109375" style="84" bestFit="1" customWidth="1"/>
    <col min="6" max="7" width="15.7109375" style="85" customWidth="1"/>
    <col min="8" max="8" width="4.00390625" style="86" bestFit="1" customWidth="1"/>
    <col min="9" max="9" width="7.28125" style="85" bestFit="1" customWidth="1"/>
    <col min="10" max="10" width="17.28125" style="85" bestFit="1" customWidth="1"/>
    <col min="11" max="11" width="76.00390625" style="83" customWidth="1"/>
    <col min="12" max="12" width="12.28125" style="83" bestFit="1" customWidth="1"/>
    <col min="13" max="16384" width="9.140625" style="83" customWidth="1"/>
  </cols>
  <sheetData>
    <row r="1" ht="15">
      <c r="K1" s="85" t="s">
        <v>41</v>
      </c>
    </row>
    <row r="2" ht="15">
      <c r="K2" s="85" t="s">
        <v>42</v>
      </c>
    </row>
    <row r="3" ht="15">
      <c r="K3" s="85"/>
    </row>
    <row r="4" spans="1:11" ht="15">
      <c r="A4" s="87" t="s">
        <v>43</v>
      </c>
      <c r="B4" s="88" t="s">
        <v>44</v>
      </c>
      <c r="C4" s="89"/>
      <c r="D4" s="89"/>
      <c r="E4" s="90"/>
      <c r="F4" s="89"/>
      <c r="G4" s="89"/>
      <c r="K4" s="85" t="str">
        <f>CONCATENATE("!Scenario=",B4)</f>
        <v>!Scenario=ModAccrual</v>
      </c>
    </row>
    <row r="5" spans="1:11" ht="15">
      <c r="A5" s="87" t="s">
        <v>45</v>
      </c>
      <c r="B5" s="88"/>
      <c r="C5" s="89"/>
      <c r="D5" s="89"/>
      <c r="E5" s="90"/>
      <c r="F5" s="89"/>
      <c r="G5" s="89"/>
      <c r="K5" s="85" t="str">
        <f>CONCATENATE("!Year=",B5)</f>
        <v>!Year=</v>
      </c>
    </row>
    <row r="6" spans="1:11" ht="15">
      <c r="A6" s="87" t="s">
        <v>46</v>
      </c>
      <c r="B6" s="88" t="s">
        <v>47</v>
      </c>
      <c r="C6" s="89"/>
      <c r="D6" s="89"/>
      <c r="E6" s="90"/>
      <c r="F6" s="89"/>
      <c r="G6" s="89"/>
      <c r="K6" s="85" t="str">
        <f>CONCATENATE("!Period=",B6)</f>
        <v>!Period=Jun</v>
      </c>
    </row>
    <row r="7" spans="1:11" s="92" customFormat="1" ht="15">
      <c r="A7" s="87"/>
      <c r="B7" s="91"/>
      <c r="C7" s="89"/>
      <c r="D7" s="89"/>
      <c r="E7" s="90"/>
      <c r="F7" s="89"/>
      <c r="G7" s="89"/>
      <c r="H7" s="86"/>
      <c r="I7" s="85"/>
      <c r="J7" s="85"/>
      <c r="K7" s="83"/>
    </row>
    <row r="8" spans="1:11" s="92" customFormat="1" ht="15">
      <c r="A8" s="87"/>
      <c r="B8" s="91"/>
      <c r="C8" s="89"/>
      <c r="D8" s="89"/>
      <c r="E8" s="90"/>
      <c r="F8" s="89"/>
      <c r="G8" s="89"/>
      <c r="H8" s="86"/>
      <c r="I8" s="85"/>
      <c r="J8" s="85"/>
      <c r="K8" s="85" t="str">
        <f>CONCATENATE("!JOURNAL=",B9,";B;",B12,";",B14,";&lt;Entity Curr Adjs&gt;;",B11,";",,";",B13,";")</f>
        <v>!JOURNAL=__E_1;B;A;W;&lt;Entity Curr Adjs&gt;;GAAP;;0;</v>
      </c>
    </row>
    <row r="9" spans="1:11" s="92" customFormat="1" ht="15">
      <c r="A9" s="87" t="s">
        <v>48</v>
      </c>
      <c r="B9" s="88" t="str">
        <f>CONCATENATE('E-1'!$D$10,"_",'E-1'!$E$10,"_E_1")</f>
        <v>__E_1</v>
      </c>
      <c r="C9" s="93" t="s">
        <v>49</v>
      </c>
      <c r="D9" s="93" t="s">
        <v>50</v>
      </c>
      <c r="E9" s="93" t="s">
        <v>51</v>
      </c>
      <c r="F9" s="93" t="s">
        <v>52</v>
      </c>
      <c r="G9" s="93" t="s">
        <v>53</v>
      </c>
      <c r="H9" s="94"/>
      <c r="J9" s="87" t="s">
        <v>54</v>
      </c>
      <c r="K9" s="85" t="str">
        <f>CONCATENATE("!DESC=",B10)</f>
        <v>!DESC=To Record Taxes Receivable</v>
      </c>
    </row>
    <row r="10" spans="1:11" s="92" customFormat="1" ht="15">
      <c r="A10" s="87" t="s">
        <v>55</v>
      </c>
      <c r="B10" s="104" t="s">
        <v>66</v>
      </c>
      <c r="C10" s="96">
        <v>118000</v>
      </c>
      <c r="D10" s="97">
        <f>'E-1'!$E$10</f>
        <v>0</v>
      </c>
      <c r="E10" s="96" t="str">
        <f>IF($B$4="ModAccrual","Modaccrual_Adj","Accrual_Adj")</f>
        <v>Modaccrual_Adj</v>
      </c>
      <c r="F10" s="105">
        <f>ROUND(SUM('E-1'!N28:N31),-3)</f>
        <v>0</v>
      </c>
      <c r="G10" s="105"/>
      <c r="H10" s="83" t="str">
        <f>IF(F10&gt;0,"D","C")</f>
        <v>C</v>
      </c>
      <c r="I10" s="98">
        <f>IF(F10&gt;0,F10,G10)</f>
        <v>0</v>
      </c>
      <c r="J10" s="96"/>
      <c r="K10" s="85" t="str">
        <f>CONCATENATE(C10,";[ICP None];",D10,";",E10,";",H10,";",ABS(I10),";",J10)</f>
        <v>118000;[ICP None];0;Modaccrual_Adj;C;0;</v>
      </c>
    </row>
    <row r="11" spans="1:11" s="92" customFormat="1" ht="15">
      <c r="A11" s="87" t="s">
        <v>56</v>
      </c>
      <c r="B11" s="88" t="s">
        <v>57</v>
      </c>
      <c r="C11" s="95">
        <f>'E-1'!D28</f>
        <v>0</v>
      </c>
      <c r="D11" s="97">
        <f>'E-1'!$E$10</f>
        <v>0</v>
      </c>
      <c r="E11" s="96" t="str">
        <f>IF($B$4="ModAccrual","Modaccrual_Adj","Accrual_Adj")</f>
        <v>Modaccrual_Adj</v>
      </c>
      <c r="F11" s="105"/>
      <c r="G11" s="105">
        <f>ROUND('E-1'!N28,-3)</f>
        <v>0</v>
      </c>
      <c r="H11" s="83" t="str">
        <f>IF(F11&gt;0,"D","C")</f>
        <v>C</v>
      </c>
      <c r="I11" s="98">
        <f>IF(F11&gt;0,F11,G11)</f>
        <v>0</v>
      </c>
      <c r="J11" s="96"/>
      <c r="K11" s="85" t="str">
        <f>CONCATENATE(C11,";[ICP None];",D11,";",E11,";",H11,";",ABS(I11),";",J11)</f>
        <v>0;[ICP None];0;Modaccrual_Adj;C;0;</v>
      </c>
    </row>
    <row r="12" spans="1:11" s="92" customFormat="1" ht="15">
      <c r="A12" s="87" t="s">
        <v>58</v>
      </c>
      <c r="B12" s="88" t="s">
        <v>68</v>
      </c>
      <c r="C12" s="95">
        <f>'E-1'!D29</f>
        <v>0</v>
      </c>
      <c r="D12" s="97">
        <f>'E-1'!$E$10</f>
        <v>0</v>
      </c>
      <c r="E12" s="96" t="str">
        <f>IF($B$4="ModAccrual","Modaccrual_Adj","Accrual_Adj")</f>
        <v>Modaccrual_Adj</v>
      </c>
      <c r="F12" s="105"/>
      <c r="G12" s="105">
        <f>ROUND('E-1'!N29,-3)</f>
        <v>0</v>
      </c>
      <c r="H12" s="83" t="str">
        <f>IF(F12&gt;0,"D","C")</f>
        <v>C</v>
      </c>
      <c r="I12" s="98">
        <f>IF(F12&gt;0,F12,G12)</f>
        <v>0</v>
      </c>
      <c r="J12" s="96"/>
      <c r="K12" s="85" t="str">
        <f>CONCATENATE(C12,";[ICP None];",D12,";",E12,";",H12,";",ABS(I12),";",J12)</f>
        <v>0;[ICP None];0;Modaccrual_Adj;C;0;</v>
      </c>
    </row>
    <row r="13" spans="1:11" s="92" customFormat="1" ht="15">
      <c r="A13" s="87" t="s">
        <v>59</v>
      </c>
      <c r="B13" s="100">
        <f>IF(LEN('E-1'!$D$10)=4,CONCATENATE("0",'E-1'!$D$10),'E-1'!$D$10)</f>
        <v>0</v>
      </c>
      <c r="C13" s="95">
        <f>'E-1'!D30</f>
        <v>0</v>
      </c>
      <c r="D13" s="97">
        <f>'E-1'!$E$10</f>
        <v>0</v>
      </c>
      <c r="E13" s="96" t="str">
        <f>IF($B$4="ModAccrual","Modaccrual_Adj","Accrual_Adj")</f>
        <v>Modaccrual_Adj</v>
      </c>
      <c r="F13" s="105"/>
      <c r="G13" s="105">
        <f>ROUND('E-1'!N30,-3)</f>
        <v>0</v>
      </c>
      <c r="H13" s="83" t="str">
        <f>IF(F13&gt;0,"D","C")</f>
        <v>C</v>
      </c>
      <c r="I13" s="98">
        <f>IF(F13&gt;0,F13,G13)</f>
        <v>0</v>
      </c>
      <c r="J13" s="96"/>
      <c r="K13" s="85" t="str">
        <f>CONCATENATE(C13,";[ICP None];",D13,";",E13,";",H13,";",ABS(I13),";",J13)</f>
        <v>0;[ICP None];0;Modaccrual_Adj;C;0;</v>
      </c>
    </row>
    <row r="14" spans="1:11" s="92" customFormat="1" ht="15">
      <c r="A14" s="87" t="s">
        <v>60</v>
      </c>
      <c r="B14" s="88" t="s">
        <v>69</v>
      </c>
      <c r="C14" s="95">
        <f>'E-1'!D31</f>
        <v>0</v>
      </c>
      <c r="D14" s="97">
        <f>'E-1'!$E$10</f>
        <v>0</v>
      </c>
      <c r="E14" s="96" t="str">
        <f>IF($B$4="ModAccrual","Modaccrual_Adj","Accrual_Adj")</f>
        <v>Modaccrual_Adj</v>
      </c>
      <c r="F14" s="105"/>
      <c r="G14" s="105">
        <f>ROUND('E-1'!N31,-3)</f>
        <v>0</v>
      </c>
      <c r="H14" s="83" t="str">
        <f>IF(F14&gt;0,"D","C")</f>
        <v>C</v>
      </c>
      <c r="I14" s="98">
        <f>IF(F14&gt;0,F14,G14)</f>
        <v>0</v>
      </c>
      <c r="J14" s="96"/>
      <c r="K14" s="85" t="str">
        <f>CONCATENATE(C14,";[ICP None];",D14,";",E14,";",H14,";",ABS(I14),";",J14)</f>
        <v>0;[ICP None];0;Modaccrual_Adj;C;0;</v>
      </c>
    </row>
    <row r="15" spans="2:11" ht="15">
      <c r="B15" s="99"/>
      <c r="F15" s="103"/>
      <c r="G15" s="103"/>
      <c r="J15" s="83"/>
      <c r="K15" s="85"/>
    </row>
    <row r="16" spans="2:11" ht="15">
      <c r="B16" s="99"/>
      <c r="F16" s="103"/>
      <c r="G16" s="103"/>
      <c r="J16" s="83"/>
      <c r="K16" s="85" t="str">
        <f>CONCATENATE("!JOURNAL=",B17,";B;",B20,";",B22,";&lt;Entity Curr Adjs&gt;;",B19,";",,";",B21,";")</f>
        <v>!JOURNAL=__E_2;B;A;W;&lt;Entity Curr Adjs&gt;;GAAP;;0;</v>
      </c>
    </row>
    <row r="17" spans="1:11" ht="15">
      <c r="A17" s="87" t="s">
        <v>48</v>
      </c>
      <c r="B17" s="88" t="str">
        <f>CONCATENATE('E-1'!$D$10,"_",'E-1'!$E$10,"_E_2")</f>
        <v>__E_2</v>
      </c>
      <c r="F17" s="103"/>
      <c r="G17" s="103"/>
      <c r="J17" s="83"/>
      <c r="K17" s="85" t="str">
        <f>CONCATENATE("!DESC=",B18)</f>
        <v>!DESC=To Record Tax Refunds Payable</v>
      </c>
    </row>
    <row r="18" spans="1:11" ht="15">
      <c r="A18" s="87" t="s">
        <v>55</v>
      </c>
      <c r="B18" s="104" t="s">
        <v>67</v>
      </c>
      <c r="C18" s="101">
        <v>216000</v>
      </c>
      <c r="D18" s="97">
        <f>'E-1'!$E$10</f>
        <v>0</v>
      </c>
      <c r="E18" s="96" t="str">
        <f>IF($B$4="ModAccrual","Modaccrual_Adj","Accrual_Adj")</f>
        <v>Modaccrual_Adj</v>
      </c>
      <c r="F18" s="105"/>
      <c r="G18" s="105">
        <f>ROUND(SUM('E-1'!I39:I42),-3)</f>
        <v>0</v>
      </c>
      <c r="H18" s="83" t="str">
        <f>IF(F18&gt;0,"D","C")</f>
        <v>C</v>
      </c>
      <c r="I18" s="98">
        <f>IF(F18&gt;0,F18,G18)</f>
        <v>0</v>
      </c>
      <c r="K18" s="85" t="str">
        <f>CONCATENATE(C18,";[ICP None];",D18,";",E18,";",H18,";",ABS(I18),";",J18)</f>
        <v>216000;[ICP None];0;Modaccrual_Adj;C;0;</v>
      </c>
    </row>
    <row r="19" spans="1:11" ht="15">
      <c r="A19" s="87" t="s">
        <v>56</v>
      </c>
      <c r="B19" s="88" t="s">
        <v>57</v>
      </c>
      <c r="C19" s="95">
        <f>'E-1'!D39</f>
        <v>0</v>
      </c>
      <c r="D19" s="97">
        <f>'E-1'!$E$10</f>
        <v>0</v>
      </c>
      <c r="E19" s="96" t="str">
        <f>IF($B$4="ModAccrual","Modaccrual_Adj","Accrual_Adj")</f>
        <v>Modaccrual_Adj</v>
      </c>
      <c r="F19" s="105">
        <f>ROUND('E-1'!I39,-3)</f>
        <v>0</v>
      </c>
      <c r="G19" s="105"/>
      <c r="H19" s="83" t="str">
        <f>IF(F19&gt;0,"D","C")</f>
        <v>C</v>
      </c>
      <c r="I19" s="98">
        <f>IF(F19&gt;0,F19,G19)</f>
        <v>0</v>
      </c>
      <c r="K19" s="85" t="str">
        <f>CONCATENATE(C19,";[ICP None];",D19,";",E19,";",H19,";",ABS(I19),";",J19)</f>
        <v>0;[ICP None];0;Modaccrual_Adj;C;0;</v>
      </c>
    </row>
    <row r="20" spans="1:11" ht="15">
      <c r="A20" s="87" t="s">
        <v>58</v>
      </c>
      <c r="B20" s="88" t="s">
        <v>68</v>
      </c>
      <c r="C20" s="95">
        <f>'E-1'!D40</f>
        <v>0</v>
      </c>
      <c r="D20" s="97">
        <f>'E-1'!$E$10</f>
        <v>0</v>
      </c>
      <c r="E20" s="96" t="str">
        <f>IF($B$4="ModAccrual","Modaccrual_Adj","Accrual_Adj")</f>
        <v>Modaccrual_Adj</v>
      </c>
      <c r="F20" s="105">
        <f>ROUND('E-1'!I40,-3)</f>
        <v>0</v>
      </c>
      <c r="G20" s="105"/>
      <c r="H20" s="83" t="str">
        <f>IF(F20&gt;0,"D","C")</f>
        <v>C</v>
      </c>
      <c r="I20" s="98">
        <f>IF(F20&gt;0,F20,G20)</f>
        <v>0</v>
      </c>
      <c r="K20" s="85" t="str">
        <f>CONCATENATE(C20,";[ICP None];",D20,";",E20,";",H20,";",ABS(I20),";",J20)</f>
        <v>0;[ICP None];0;Modaccrual_Adj;C;0;</v>
      </c>
    </row>
    <row r="21" spans="1:11" ht="15">
      <c r="A21" s="87" t="s">
        <v>59</v>
      </c>
      <c r="B21" s="100">
        <f>IF(LEN('E-1'!$D$10)=4,CONCATENATE("0",'E-1'!$D$10),'E-1'!$D$10)</f>
        <v>0</v>
      </c>
      <c r="C21" s="95">
        <f>'E-1'!D41</f>
        <v>0</v>
      </c>
      <c r="D21" s="97">
        <f>'E-1'!$E$10</f>
        <v>0</v>
      </c>
      <c r="E21" s="96" t="str">
        <f>IF($B$4="ModAccrual","Modaccrual_Adj","Accrual_Adj")</f>
        <v>Modaccrual_Adj</v>
      </c>
      <c r="F21" s="105">
        <f>ROUND('E-1'!I41,-3)</f>
        <v>0</v>
      </c>
      <c r="G21" s="105"/>
      <c r="H21" s="83" t="str">
        <f>IF(F21&gt;0,"D","C")</f>
        <v>C</v>
      </c>
      <c r="I21" s="98">
        <f>IF(F21&gt;0,F21,G21)</f>
        <v>0</v>
      </c>
      <c r="K21" s="85" t="str">
        <f>CONCATENATE(C21,";[ICP None];",D21,";",E21,";",H21,";",ABS(I21),";",J21)</f>
        <v>0;[ICP None];0;Modaccrual_Adj;C;0;</v>
      </c>
    </row>
    <row r="22" spans="1:11" ht="15">
      <c r="A22" s="87" t="s">
        <v>60</v>
      </c>
      <c r="B22" s="88" t="s">
        <v>69</v>
      </c>
      <c r="C22" s="95">
        <f>'E-1'!D42</f>
        <v>0</v>
      </c>
      <c r="D22" s="97">
        <f>'E-1'!$E$10</f>
        <v>0</v>
      </c>
      <c r="E22" s="96" t="str">
        <f>IF($B$4="ModAccrual","Modaccrual_Adj","Accrual_Adj")</f>
        <v>Modaccrual_Adj</v>
      </c>
      <c r="F22" s="105">
        <f>ROUND('E-1'!I42,-3)</f>
        <v>0</v>
      </c>
      <c r="G22" s="105"/>
      <c r="H22" s="83" t="str">
        <f>IF(F22&gt;0,"D","C")</f>
        <v>C</v>
      </c>
      <c r="I22" s="98">
        <f>IF(F22&gt;0,F22,G22)</f>
        <v>0</v>
      </c>
      <c r="K22" s="85" t="str">
        <f>CONCATENATE(C22,";[ICP None];",D22,";",E22,";",H22,";",ABS(I22),";",J22)</f>
        <v>0;[ICP None];0;Modaccrual_Adj;C;0;</v>
      </c>
    </row>
  </sheetData>
  <sheetProtection password="C8DD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E-1: Taxes Receivable</dc:title>
  <dc:subject>Generally Accepted Accounting Principles (GAAP) Form E-1 used by State of Oklahoma agencies for financial reporting of taxes receivable data.</dc:subject>
  <dc:creator>Office of Management and Enterprise Services</dc:creator>
  <cp:keywords>Generally Accepted Accounting Principles, gaap, mes, office of management and enterprise services, forms, form, financial reporting, state of oklahoma, Oklahoma, OMES Form E-1, E-1, taxes receivable</cp:keywords>
  <dc:description>OMES Form E-1: Taxes Receivable</dc:description>
  <cp:lastModifiedBy>OMES</cp:lastModifiedBy>
  <cp:lastPrinted>2015-08-03T15:04:14Z</cp:lastPrinted>
  <dcterms:created xsi:type="dcterms:W3CDTF">2010-03-29T20:01:56Z</dcterms:created>
  <dcterms:modified xsi:type="dcterms:W3CDTF">2021-06-25T15:19:23Z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