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005" activeTab="0"/>
  </bookViews>
  <sheets>
    <sheet name="Sheet1" sheetId="1" r:id="rId1"/>
    <sheet name="Journal (OMES use only)" sheetId="2" r:id="rId2"/>
  </sheets>
  <externalReferences>
    <externalReference r:id="rId5"/>
  </externalReferences>
  <definedNames>
    <definedName name="_xlnm.Print_Area" localSheetId="0">'Sheet1'!$A$1:$V$68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F10" authorId="0">
      <text>
        <r>
          <rPr>
            <b/>
            <sz val="11"/>
            <rFont val="Tahoma"/>
            <family val="2"/>
          </rPr>
          <t>OMES:</t>
        </r>
        <r>
          <rPr>
            <b/>
            <i/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5-digit agency number in this cell prefixed by the letter "A".
(example: A26500 =  Education Department)</t>
        </r>
      </text>
    </comment>
    <comment ref="G10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4-digit fund type in this cell prefixed by the letter "F".
(example: F1000 = general fund type)</t>
        </r>
      </text>
    </comment>
  </commentList>
</comments>
</file>

<file path=xl/comments2.xml><?xml version="1.0" encoding="utf-8"?>
<comments xmlns="http://schemas.openxmlformats.org/spreadsheetml/2006/main">
  <authors>
    <author>Kompella, Subrahmanyam</author>
  </authors>
  <commentList>
    <comment ref="B6" authorId="0">
      <text>
        <r>
          <rPr>
            <b/>
            <sz val="9"/>
            <rFont val="Tahoma"/>
            <family val="2"/>
          </rPr>
          <t>OMES:</t>
        </r>
        <r>
          <rPr>
            <sz val="9"/>
            <rFont val="Tahoma"/>
            <family val="2"/>
          </rPr>
          <t xml:space="preserve"> Enter the period to which the journal is to be posted</t>
        </r>
      </text>
    </comment>
    <comment ref="B5" authorId="0">
      <text>
        <r>
          <rPr>
            <b/>
            <sz val="9"/>
            <rFont val="Tahoma"/>
            <family val="2"/>
          </rPr>
          <t xml:space="preserve">OMES: </t>
        </r>
        <r>
          <rPr>
            <sz val="9"/>
            <rFont val="Tahoma"/>
            <family val="2"/>
          </rPr>
          <t>Enter the current year</t>
        </r>
      </text>
    </comment>
  </commentList>
</comments>
</file>

<file path=xl/sharedStrings.xml><?xml version="1.0" encoding="utf-8"?>
<sst xmlns="http://schemas.openxmlformats.org/spreadsheetml/2006/main" count="90" uniqueCount="81">
  <si>
    <t>GAAP CONVERSION MANUAL</t>
  </si>
  <si>
    <t>DUE FROM OTHER FUNDS SUMMARY</t>
  </si>
  <si>
    <t>Review</t>
  </si>
  <si>
    <t>2nd Review</t>
  </si>
  <si>
    <t>(1)</t>
  </si>
  <si>
    <t>Agency:</t>
  </si>
  <si>
    <t>Name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</si>
  <si>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</si>
  <si>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</si>
  <si>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</si>
  <si>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</si>
  <si>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</si>
  <si>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</si>
  <si>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</si>
  <si>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</si>
  <si>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</si>
  <si>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Yes</t>
  </si>
  <si>
    <t>No</t>
  </si>
  <si>
    <t>(3)</t>
  </si>
  <si>
    <t>Does your agency have any amounts due from other state agencies for</t>
  </si>
  <si>
    <t>goods and services your agency provided by June 30?</t>
  </si>
  <si>
    <t>(4)</t>
  </si>
  <si>
    <t>If (3) above is yes, are any of the amounts due from other state</t>
  </si>
  <si>
    <t>agencies $1,000 or more?</t>
  </si>
  <si>
    <t>Payor Agency</t>
  </si>
  <si>
    <t>Your Agency</t>
  </si>
  <si>
    <t>(7)</t>
  </si>
  <si>
    <t>(8)</t>
  </si>
  <si>
    <t>(9)</t>
  </si>
  <si>
    <t>(5)</t>
  </si>
  <si>
    <t>(6)</t>
  </si>
  <si>
    <t>Due From</t>
  </si>
  <si>
    <t>Confirmed by</t>
  </si>
  <si>
    <t>(10)</t>
  </si>
  <si>
    <t>Agency #</t>
  </si>
  <si>
    <t>Agency Name</t>
  </si>
  <si>
    <t xml:space="preserve"> </t>
  </si>
  <si>
    <t>Amount</t>
  </si>
  <si>
    <t>Fund Type</t>
  </si>
  <si>
    <t>Payor Agency?</t>
  </si>
  <si>
    <t>Revenue Code</t>
  </si>
  <si>
    <t>(11) Comments:</t>
  </si>
  <si>
    <t>Account Number</t>
  </si>
  <si>
    <t>Dr.</t>
  </si>
  <si>
    <t>Cr.</t>
  </si>
  <si>
    <t>JE Posted:</t>
  </si>
  <si>
    <t>G</t>
  </si>
  <si>
    <t>Revenue</t>
  </si>
  <si>
    <t>4__0005</t>
  </si>
  <si>
    <t>To Record Due From Other Funds</t>
  </si>
  <si>
    <t>--Complete (1) and (2) and Check Here If Summary Form Does Not Apply</t>
  </si>
  <si>
    <t>Column1</t>
  </si>
  <si>
    <t>Column2</t>
  </si>
  <si>
    <t>24 F</t>
  </si>
  <si>
    <t>!FILE_FORMAT=1.0</t>
  </si>
  <si>
    <t>!VERSION=1.0.0</t>
  </si>
  <si>
    <t>Scenario</t>
  </si>
  <si>
    <t>ModAccrual</t>
  </si>
  <si>
    <t>Year</t>
  </si>
  <si>
    <t>Period</t>
  </si>
  <si>
    <t>Jun</t>
  </si>
  <si>
    <t>Journal Name</t>
  </si>
  <si>
    <t>Account</t>
  </si>
  <si>
    <t>Data Type</t>
  </si>
  <si>
    <t>DR</t>
  </si>
  <si>
    <t>CR</t>
  </si>
  <si>
    <t>Line Description</t>
  </si>
  <si>
    <t>Description</t>
  </si>
  <si>
    <t>Journal Category/Group</t>
  </si>
  <si>
    <t>GAAP</t>
  </si>
  <si>
    <t>Regular or Auto-Reversal</t>
  </si>
  <si>
    <t>Entity</t>
  </si>
  <si>
    <t>Entry Status (W or P)</t>
  </si>
  <si>
    <t>OMES USE ONLY</t>
  </si>
  <si>
    <t>If the answers to (3) and (4) are "Yes", complete (5) through (11) below, otherwise stop here and return summary form to OMES.</t>
  </si>
  <si>
    <t>DO NOT WRITE BELOW THIS LINE - FOR OMES USE ONLY</t>
  </si>
  <si>
    <t>Fund</t>
  </si>
  <si>
    <t>A</t>
  </si>
  <si>
    <t>W</t>
  </si>
  <si>
    <t>ACFR</t>
  </si>
  <si>
    <t>OMES Form F-1 (2022)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</si>
</sst>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LotusWP Type"/>
      <family val="1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Continuous"/>
      <protection/>
    </xf>
    <xf numFmtId="0" fontId="3" fillId="33" borderId="10" xfId="0" applyNumberFormat="1" applyFont="1" applyFill="1" applyBorder="1" applyAlignment="1" applyProtection="1">
      <alignment horizontal="centerContinuous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 quotePrefix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Continuous"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Continuous"/>
      <protection/>
    </xf>
    <xf numFmtId="0" fontId="3" fillId="33" borderId="12" xfId="0" applyNumberFormat="1" applyFont="1" applyFill="1" applyBorder="1" applyAlignment="1" applyProtection="1">
      <alignment horizontal="centerContinuous"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4" fillId="33" borderId="12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/>
      <protection locked="0"/>
    </xf>
    <xf numFmtId="41" fontId="3" fillId="33" borderId="0" xfId="0" applyNumberFormat="1" applyFont="1" applyFill="1" applyAlignment="1" applyProtection="1">
      <alignment/>
      <protection locked="0"/>
    </xf>
    <xf numFmtId="41" fontId="3" fillId="33" borderId="10" xfId="0" applyNumberFormat="1" applyFont="1" applyFill="1" applyBorder="1" applyAlignment="1" applyProtection="1">
      <alignment/>
      <protection locked="0"/>
    </xf>
    <xf numFmtId="0" fontId="3" fillId="33" borderId="10" xfId="0" applyNumberFormat="1" applyFont="1" applyFill="1" applyBorder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 horizontal="left"/>
      <protection locked="0"/>
    </xf>
    <xf numFmtId="49" fontId="3" fillId="33" borderId="10" xfId="0" applyNumberFormat="1" applyFont="1" applyFill="1" applyBorder="1" applyAlignment="1" applyProtection="1">
      <alignment/>
      <protection locked="0"/>
    </xf>
    <xf numFmtId="49" fontId="7" fillId="33" borderId="14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3" fillId="33" borderId="0" xfId="0" applyNumberFormat="1" applyFont="1" applyFill="1" applyBorder="1" applyAlignment="1" applyProtection="1">
      <alignment horizontal="centerContinuous"/>
      <protection/>
    </xf>
    <xf numFmtId="0" fontId="8" fillId="33" borderId="0" xfId="0" applyNumberFormat="1" applyFont="1" applyFill="1" applyAlignment="1" applyProtection="1">
      <alignment horizontal="right"/>
      <protection/>
    </xf>
    <xf numFmtId="49" fontId="3" fillId="33" borderId="12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Alignment="1">
      <alignment vertical="center"/>
    </xf>
    <xf numFmtId="0" fontId="49" fillId="0" borderId="0" xfId="0" applyNumberFormat="1" applyFont="1" applyAlignment="1">
      <alignment horizontal="left" vertical="center"/>
    </xf>
    <xf numFmtId="0" fontId="49" fillId="0" borderId="0" xfId="0" applyNumberFormat="1" applyFont="1" applyAlignment="1">
      <alignment vertical="center"/>
    </xf>
    <xf numFmtId="0" fontId="49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49" fillId="0" borderId="0" xfId="0" applyNumberFormat="1" applyFont="1" applyBorder="1" applyAlignment="1">
      <alignment vertical="center"/>
    </xf>
    <xf numFmtId="0" fontId="49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7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4" borderId="0" xfId="0" applyNumberFormat="1" applyFill="1" applyBorder="1" applyAlignment="1">
      <alignment horizontal="left" vertical="center" wrapText="1"/>
    </xf>
    <xf numFmtId="0" fontId="0" fillId="34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0" fillId="34" borderId="0" xfId="0" applyNumberFormat="1" applyFill="1" applyBorder="1" applyAlignment="1">
      <alignment vertical="center"/>
    </xf>
    <xf numFmtId="0" fontId="32" fillId="0" borderId="0" xfId="42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34" borderId="0" xfId="0" applyNumberFormat="1" applyFill="1" applyBorder="1" applyAlignment="1">
      <alignment horizontal="left" vertical="center"/>
    </xf>
    <xf numFmtId="43" fontId="0" fillId="34" borderId="0" xfId="42" applyFont="1" applyFill="1" applyAlignment="1">
      <alignment vertical="center"/>
    </xf>
    <xf numFmtId="43" fontId="2" fillId="33" borderId="13" xfId="42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NumberFormat="1" applyFont="1" applyFill="1" applyAlignment="1" applyProtection="1">
      <alignment horizontal="left"/>
      <protection locked="0"/>
    </xf>
    <xf numFmtId="0" fontId="2" fillId="33" borderId="0" xfId="0" applyNumberFormat="1" applyFont="1" applyFill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 horizontal="right"/>
      <protection/>
    </xf>
    <xf numFmtId="49" fontId="3" fillId="33" borderId="0" xfId="0" applyNumberFormat="1" applyFont="1" applyFill="1" applyAlignment="1" applyProtection="1">
      <alignment/>
      <protection locked="0"/>
    </xf>
    <xf numFmtId="49" fontId="3" fillId="33" borderId="15" xfId="0" applyNumberFormat="1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 horizontal="center"/>
      <protection/>
    </xf>
    <xf numFmtId="49" fontId="3" fillId="33" borderId="16" xfId="0" applyNumberFormat="1" applyFont="1" applyFill="1" applyBorder="1" applyAlignment="1" applyProtection="1">
      <alignment horizontal="center"/>
      <protection locked="0"/>
    </xf>
    <xf numFmtId="49" fontId="3" fillId="33" borderId="16" xfId="0" applyNumberFormat="1" applyFont="1" applyFill="1" applyBorder="1" applyAlignment="1" applyProtection="1">
      <alignment horizontal="center"/>
      <protection locked="0"/>
    </xf>
    <xf numFmtId="49" fontId="4" fillId="33" borderId="16" xfId="0" applyNumberFormat="1" applyFont="1" applyFill="1" applyBorder="1" applyAlignment="1" applyProtection="1">
      <alignment horizontal="center"/>
      <protection locked="0"/>
    </xf>
    <xf numFmtId="49" fontId="2" fillId="33" borderId="17" xfId="0" applyNumberFormat="1" applyFont="1" applyFill="1" applyBorder="1" applyAlignment="1" applyProtection="1">
      <alignment horizontal="center"/>
      <protection locked="0"/>
    </xf>
    <xf numFmtId="0" fontId="3" fillId="33" borderId="18" xfId="0" applyNumberFormat="1" applyFont="1" applyFill="1" applyBorder="1" applyAlignment="1" applyProtection="1">
      <alignment horizontal="center"/>
      <protection/>
    </xf>
    <xf numFmtId="0" fontId="3" fillId="33" borderId="15" xfId="0" applyNumberFormat="1" applyFont="1" applyFill="1" applyBorder="1" applyAlignment="1" applyProtection="1">
      <alignment horizontal="center"/>
      <protection/>
    </xf>
    <xf numFmtId="0" fontId="3" fillId="33" borderId="19" xfId="0" applyNumberFormat="1" applyFont="1" applyFill="1" applyBorder="1" applyAlignment="1" applyProtection="1">
      <alignment horizontal="center"/>
      <protection/>
    </xf>
    <xf numFmtId="49" fontId="3" fillId="33" borderId="15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Alignment="1" applyProtection="1" quotePrefix="1">
      <alignment horizontal="center"/>
      <protection/>
    </xf>
    <xf numFmtId="0" fontId="6" fillId="33" borderId="0" xfId="0" applyNumberFormat="1" applyFont="1" applyFill="1" applyAlignment="1" applyProtection="1">
      <alignment horizontal="center"/>
      <protection/>
    </xf>
    <xf numFmtId="49" fontId="3" fillId="33" borderId="16" xfId="0" applyNumberFormat="1" applyFont="1" applyFill="1" applyBorder="1" applyAlignment="1" applyProtection="1">
      <alignment horizontal="left"/>
      <protection locked="0"/>
    </xf>
    <xf numFmtId="49" fontId="3" fillId="33" borderId="15" xfId="0" applyNumberFormat="1" applyFont="1" applyFill="1" applyBorder="1" applyAlignment="1" applyProtection="1">
      <alignment horizontal="center"/>
      <protection locked="0"/>
    </xf>
    <xf numFmtId="43" fontId="3" fillId="33" borderId="18" xfId="42" applyFont="1" applyFill="1" applyBorder="1" applyAlignment="1" applyProtection="1">
      <alignment horizontal="center"/>
      <protection locked="0"/>
    </xf>
    <xf numFmtId="43" fontId="3" fillId="33" borderId="15" xfId="42" applyFont="1" applyFill="1" applyBorder="1" applyAlignment="1" applyProtection="1">
      <alignment horizontal="center"/>
      <protection locked="0"/>
    </xf>
    <xf numFmtId="43" fontId="3" fillId="33" borderId="19" xfId="42" applyFont="1" applyFill="1" applyBorder="1" applyAlignment="1" applyProtection="1">
      <alignment horizontal="center"/>
      <protection locked="0"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3" fillId="33" borderId="15" xfId="0" applyNumberFormat="1" applyFont="1" applyFill="1" applyBorder="1" applyAlignment="1" applyProtection="1">
      <alignment horizontal="center"/>
      <protection locked="0"/>
    </xf>
    <xf numFmtId="0" fontId="3" fillId="33" borderId="19" xfId="0" applyNumberFormat="1" applyFont="1" applyFill="1" applyBorder="1" applyAlignment="1" applyProtection="1">
      <alignment horizontal="center"/>
      <protection locked="0"/>
    </xf>
    <xf numFmtId="0" fontId="3" fillId="33" borderId="16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brahmanyam\Project\St%20of%20Oklahoma\GAAP%20packages\xls\CLSPCKGS%20X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cros"/>
      <sheetName val="Cash"/>
      <sheetName val="Dep. and Invest"/>
      <sheetName val="Accounts Rec."/>
      <sheetName val="Federal Grants"/>
      <sheetName val="Taxes Rec."/>
      <sheetName val="Due From"/>
      <sheetName val="Inventory"/>
      <sheetName val="Capital Assets"/>
      <sheetName val="Accts Payable"/>
      <sheetName val="Accrued Payroll"/>
      <sheetName val="Ins. Liability"/>
      <sheetName val="Leases"/>
      <sheetName val="Lessor"/>
      <sheetName val="Litigation"/>
      <sheetName val="Long Term Obl"/>
      <sheetName val="Comp Absences"/>
      <sheetName val="Medicaid"/>
      <sheetName val="Inter Payments"/>
      <sheetName val="ASA Clearing"/>
      <sheetName val="Miscellaneous"/>
      <sheetName val="Infrastructure"/>
      <sheetName val="Federal Sch."/>
    </sheetNames>
    <sheetDataSet>
      <sheetData sheetId="2">
        <row r="70">
          <cell r="H70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1" name="FYDATE" displayName="FYDATE" ref="AJ4:AK20" comment="" totalsRowShown="0">
  <autoFilter ref="AJ4:AK20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K67"/>
  <sheetViews>
    <sheetView tabSelected="1" zoomScalePageLayoutView="60" workbookViewId="0" topLeftCell="A1">
      <selection activeCell="B2" sqref="B2"/>
    </sheetView>
  </sheetViews>
  <sheetFormatPr defaultColWidth="9.140625" defaultRowHeight="15"/>
  <cols>
    <col min="1" max="1" width="2.7109375" style="4" customWidth="1"/>
    <col min="2" max="5" width="9.140625" style="4" customWidth="1"/>
    <col min="6" max="6" width="12.00390625" style="4" bestFit="1" customWidth="1"/>
    <col min="7" max="10" width="9.140625" style="4" customWidth="1"/>
    <col min="11" max="11" width="14.421875" style="4" bestFit="1" customWidth="1"/>
    <col min="12" max="16" width="9.140625" style="4" customWidth="1"/>
    <col min="17" max="17" width="8.28125" style="4" customWidth="1"/>
    <col min="18" max="18" width="11.00390625" style="4" customWidth="1"/>
    <col min="19" max="21" width="9.140625" style="4" customWidth="1"/>
    <col min="22" max="22" width="2.7109375" style="4" customWidth="1"/>
    <col min="23" max="33" width="9.140625" style="4" customWidth="1"/>
    <col min="34" max="34" width="10.421875" style="4" hidden="1" customWidth="1"/>
    <col min="35" max="35" width="0" style="4" hidden="1" customWidth="1"/>
    <col min="36" max="36" width="11.7109375" style="4" hidden="1" customWidth="1"/>
    <col min="37" max="37" width="14.8515625" style="4" hidden="1" customWidth="1"/>
    <col min="38" max="16384" width="9.140625" style="4" customWidth="1"/>
  </cols>
  <sheetData>
    <row r="1" spans="2:20" ht="21" customHeight="1">
      <c r="B1" s="1" t="s">
        <v>80</v>
      </c>
      <c r="C1" s="1"/>
      <c r="D1" s="1"/>
      <c r="E1" s="1"/>
      <c r="F1" s="1"/>
      <c r="G1" s="1"/>
      <c r="H1" s="1"/>
      <c r="I1" s="2"/>
      <c r="J1" s="74" t="s">
        <v>0</v>
      </c>
      <c r="K1" s="74"/>
      <c r="L1" s="74"/>
      <c r="M1" s="74"/>
      <c r="N1" s="74"/>
      <c r="O1" s="2"/>
      <c r="P1" s="1"/>
      <c r="Q1" s="1"/>
      <c r="R1" s="3" t="s">
        <v>73</v>
      </c>
      <c r="S1" s="3"/>
      <c r="T1" s="3"/>
    </row>
    <row r="2" spans="2:20" ht="21" customHeight="1">
      <c r="B2" s="1"/>
      <c r="C2" s="1"/>
      <c r="D2" s="1"/>
      <c r="E2" s="1"/>
      <c r="F2" s="1"/>
      <c r="G2" s="1"/>
      <c r="H2" s="1"/>
      <c r="I2" s="2"/>
      <c r="J2" s="74" t="s">
        <v>1</v>
      </c>
      <c r="K2" s="74"/>
      <c r="L2" s="74"/>
      <c r="M2" s="74"/>
      <c r="N2" s="74"/>
      <c r="O2" s="2"/>
      <c r="P2" s="1"/>
      <c r="Q2" s="1"/>
      <c r="R2" s="71" t="s">
        <v>2</v>
      </c>
      <c r="S2" s="73"/>
      <c r="T2" s="73"/>
    </row>
    <row r="3" spans="2:37" ht="21" customHeight="1">
      <c r="B3" s="1"/>
      <c r="C3" s="1"/>
      <c r="D3" s="1"/>
      <c r="E3" s="1"/>
      <c r="F3" s="1"/>
      <c r="G3" s="1"/>
      <c r="H3" s="1"/>
      <c r="I3" s="7"/>
      <c r="J3" s="75" t="str">
        <f ca="1">CONCATENATE("June 30, ",YEAR(TODAY()))</f>
        <v>June 30, 2022</v>
      </c>
      <c r="K3" s="75"/>
      <c r="L3" s="75"/>
      <c r="M3" s="75"/>
      <c r="N3" s="75"/>
      <c r="O3" s="2"/>
      <c r="P3" s="1"/>
      <c r="Q3" s="1"/>
      <c r="R3" s="70" t="s">
        <v>3</v>
      </c>
      <c r="S3" s="73"/>
      <c r="T3" s="73"/>
      <c r="AH3" s="65">
        <f ca="1">TODAY()</f>
        <v>44725</v>
      </c>
      <c r="AI3" s="66"/>
      <c r="AJ3" s="66"/>
      <c r="AK3" s="66"/>
    </row>
    <row r="4" spans="2:37" ht="21" customHeight="1" thickBot="1"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1"/>
      <c r="Q4" s="1"/>
      <c r="R4" s="8"/>
      <c r="S4" s="6"/>
      <c r="T4" s="6"/>
      <c r="AH4" s="66">
        <f>YEAR(AH3)</f>
        <v>2022</v>
      </c>
      <c r="AI4" s="66"/>
      <c r="AJ4" s="66" t="s">
        <v>51</v>
      </c>
      <c r="AK4" s="67" t="s">
        <v>52</v>
      </c>
    </row>
    <row r="5" spans="2:37" ht="21" customHeight="1" thickBot="1" thickTop="1"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R5" s="9"/>
      <c r="S5" s="9"/>
      <c r="T5" s="9"/>
      <c r="AH5" s="66"/>
      <c r="AI5" s="66"/>
      <c r="AJ5" s="66">
        <v>2010</v>
      </c>
      <c r="AK5" s="67">
        <v>40359</v>
      </c>
    </row>
    <row r="6" spans="2:37" ht="21" customHeight="1" thickBot="1">
      <c r="B6" s="39"/>
      <c r="C6" s="10" t="s">
        <v>50</v>
      </c>
      <c r="AH6" s="66"/>
      <c r="AI6" s="66"/>
      <c r="AJ6" s="66">
        <v>2011</v>
      </c>
      <c r="AK6" s="67">
        <v>40724</v>
      </c>
    </row>
    <row r="7" spans="2:37" ht="21" customHeight="1">
      <c r="B7" s="11"/>
      <c r="AH7" s="66"/>
      <c r="AI7" s="66"/>
      <c r="AJ7" s="66">
        <v>2012</v>
      </c>
      <c r="AK7" s="67">
        <v>41090</v>
      </c>
    </row>
    <row r="8" spans="2:37" ht="21" customHeight="1">
      <c r="B8" s="12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3"/>
      <c r="AH8" s="66"/>
      <c r="AI8" s="66"/>
      <c r="AJ8" s="66">
        <v>2013</v>
      </c>
      <c r="AK8" s="67">
        <v>41455</v>
      </c>
    </row>
    <row r="9" spans="2:37" ht="21" customHeight="1">
      <c r="B9" s="14"/>
      <c r="C9" s="1"/>
      <c r="D9" s="1"/>
      <c r="E9" s="1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6"/>
      <c r="S9" s="16"/>
      <c r="T9" s="16"/>
      <c r="U9" s="8"/>
      <c r="V9" s="13"/>
      <c r="AH9" s="66"/>
      <c r="AI9" s="66"/>
      <c r="AJ9" s="66">
        <v>2014</v>
      </c>
      <c r="AK9" s="67">
        <v>41820</v>
      </c>
    </row>
    <row r="10" spans="2:37" ht="21" customHeight="1">
      <c r="B10" s="17"/>
      <c r="C10" s="18" t="s">
        <v>4</v>
      </c>
      <c r="D10" s="1" t="s">
        <v>5</v>
      </c>
      <c r="E10" s="1"/>
      <c r="F10" s="36"/>
      <c r="G10" s="36"/>
      <c r="H10" s="3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"/>
      <c r="V10" s="13"/>
      <c r="AH10" s="66"/>
      <c r="AI10" s="66"/>
      <c r="AJ10" s="66">
        <v>2015</v>
      </c>
      <c r="AK10" s="67">
        <v>42185</v>
      </c>
    </row>
    <row r="11" spans="2:37" ht="21" customHeight="1">
      <c r="B11" s="14"/>
      <c r="C11" s="1"/>
      <c r="D11" s="1"/>
      <c r="E11" s="1"/>
      <c r="F11" s="19" t="s">
        <v>34</v>
      </c>
      <c r="G11" s="19" t="s">
        <v>76</v>
      </c>
      <c r="H11" s="3"/>
      <c r="I11" s="3" t="s">
        <v>6</v>
      </c>
      <c r="J11" s="3"/>
      <c r="K11" s="3"/>
      <c r="L11" s="3"/>
      <c r="M11" s="3"/>
      <c r="N11" s="3"/>
      <c r="O11" s="3"/>
      <c r="P11" s="3" t="s">
        <v>7</v>
      </c>
      <c r="Q11" s="3"/>
      <c r="R11" s="3"/>
      <c r="S11" s="3"/>
      <c r="T11" s="3"/>
      <c r="U11" s="8"/>
      <c r="V11" s="13"/>
      <c r="AH11" s="66"/>
      <c r="AI11" s="66"/>
      <c r="AJ11" s="66">
        <v>2016</v>
      </c>
      <c r="AK11" s="67">
        <v>42551</v>
      </c>
    </row>
    <row r="12" spans="2:37" ht="21" customHeight="1">
      <c r="B12" s="1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8"/>
      <c r="V12" s="13"/>
      <c r="AH12" s="66"/>
      <c r="AI12" s="66"/>
      <c r="AJ12" s="66">
        <v>2017</v>
      </c>
      <c r="AK12" s="67">
        <v>42916</v>
      </c>
    </row>
    <row r="13" spans="2:37" ht="21" customHeight="1">
      <c r="B13" s="17"/>
      <c r="C13" s="18" t="s">
        <v>8</v>
      </c>
      <c r="D13" s="1" t="s">
        <v>9</v>
      </c>
      <c r="E13" s="1"/>
      <c r="F13" s="79"/>
      <c r="G13" s="79"/>
      <c r="H13" s="79"/>
      <c r="I13" s="79"/>
      <c r="J13" s="79"/>
      <c r="K13" s="79"/>
      <c r="L13" s="79"/>
      <c r="M13" s="77"/>
      <c r="N13" s="77"/>
      <c r="O13" s="77"/>
      <c r="P13" s="77"/>
      <c r="Q13" s="77"/>
      <c r="R13" s="77"/>
      <c r="S13" s="77"/>
      <c r="T13" s="77"/>
      <c r="U13" s="8"/>
      <c r="V13" s="13"/>
      <c r="AH13" s="66"/>
      <c r="AI13" s="66"/>
      <c r="AJ13" s="66">
        <v>2018</v>
      </c>
      <c r="AK13" s="67">
        <v>43281</v>
      </c>
    </row>
    <row r="14" spans="2:37" ht="21" customHeight="1">
      <c r="B14" s="14"/>
      <c r="C14" s="1"/>
      <c r="D14" s="1"/>
      <c r="E14" s="1"/>
      <c r="F14" s="1"/>
      <c r="G14" s="1"/>
      <c r="I14" s="41" t="s">
        <v>10</v>
      </c>
      <c r="J14" s="41"/>
      <c r="K14" s="41"/>
      <c r="L14" s="41"/>
      <c r="M14" s="3" t="s">
        <v>11</v>
      </c>
      <c r="N14" s="3"/>
      <c r="O14" s="3"/>
      <c r="P14" s="3"/>
      <c r="Q14" s="3"/>
      <c r="R14" s="19" t="s">
        <v>12</v>
      </c>
      <c r="S14" s="19"/>
      <c r="T14" s="19" t="s">
        <v>13</v>
      </c>
      <c r="U14" s="8"/>
      <c r="V14" s="13"/>
      <c r="AH14" s="66"/>
      <c r="AI14" s="66"/>
      <c r="AJ14" s="66">
        <v>2019</v>
      </c>
      <c r="AK14" s="67">
        <v>43646</v>
      </c>
    </row>
    <row r="15" spans="2:37" ht="21" customHeight="1">
      <c r="B15" s="1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8"/>
      <c r="V15" s="13"/>
      <c r="AH15" s="66"/>
      <c r="AI15" s="66"/>
      <c r="AJ15" s="66">
        <v>2020</v>
      </c>
      <c r="AK15" s="67">
        <v>44012</v>
      </c>
    </row>
    <row r="16" spans="2:37" ht="21" customHeight="1">
      <c r="B16" s="14"/>
      <c r="C16" s="1"/>
      <c r="D16" s="1" t="s">
        <v>14</v>
      </c>
      <c r="E16" s="1"/>
      <c r="F16" s="79"/>
      <c r="G16" s="79"/>
      <c r="H16" s="79"/>
      <c r="I16" s="79"/>
      <c r="J16" s="79"/>
      <c r="K16" s="79"/>
      <c r="L16" s="79"/>
      <c r="M16" s="77"/>
      <c r="N16" s="77"/>
      <c r="O16" s="77"/>
      <c r="P16" s="77"/>
      <c r="Q16" s="77"/>
      <c r="R16" s="77"/>
      <c r="S16" s="77"/>
      <c r="T16" s="77"/>
      <c r="U16" s="8"/>
      <c r="V16" s="13"/>
      <c r="AH16" s="66"/>
      <c r="AI16" s="66"/>
      <c r="AJ16" s="66">
        <v>2021</v>
      </c>
      <c r="AK16" s="67">
        <v>44377</v>
      </c>
    </row>
    <row r="17" spans="2:37" ht="21" customHeight="1">
      <c r="B17" s="14"/>
      <c r="C17" s="1"/>
      <c r="D17" s="1"/>
      <c r="E17" s="1"/>
      <c r="F17" s="1"/>
      <c r="G17" s="1"/>
      <c r="H17" s="41" t="s">
        <v>15</v>
      </c>
      <c r="I17" s="41"/>
      <c r="J17" s="41"/>
      <c r="K17" s="41"/>
      <c r="L17" s="41"/>
      <c r="M17" s="3" t="s">
        <v>11</v>
      </c>
      <c r="N17" s="3"/>
      <c r="O17" s="3"/>
      <c r="P17" s="3"/>
      <c r="Q17" s="3"/>
      <c r="R17" s="3" t="s">
        <v>12</v>
      </c>
      <c r="S17" s="3"/>
      <c r="T17" s="3"/>
      <c r="U17" s="8"/>
      <c r="V17" s="13"/>
      <c r="AH17" s="66"/>
      <c r="AI17" s="66"/>
      <c r="AJ17" s="66">
        <v>2022</v>
      </c>
      <c r="AK17" s="67">
        <v>44742</v>
      </c>
    </row>
    <row r="18" spans="2:37" ht="21" customHeight="1"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8"/>
      <c r="V18" s="13"/>
      <c r="AH18" s="66"/>
      <c r="AI18" s="66"/>
      <c r="AJ18" s="66">
        <v>2023</v>
      </c>
      <c r="AK18" s="67">
        <v>45107</v>
      </c>
    </row>
    <row r="19" spans="2:37" ht="21" customHeight="1">
      <c r="B19" s="1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8"/>
      <c r="V19" s="13"/>
      <c r="AH19" s="66"/>
      <c r="AI19" s="66"/>
      <c r="AJ19" s="66">
        <v>2024</v>
      </c>
      <c r="AK19" s="67">
        <v>45473</v>
      </c>
    </row>
    <row r="20" spans="2:37" ht="21" customHeight="1">
      <c r="B20" s="1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3"/>
      <c r="AJ20" s="66">
        <v>2025</v>
      </c>
      <c r="AK20" s="67">
        <v>45838</v>
      </c>
    </row>
    <row r="21" spans="2:21" ht="21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2:22" ht="21" customHeight="1">
      <c r="B22" s="1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3"/>
      <c r="Q22" s="19"/>
      <c r="R22" s="19"/>
      <c r="S22" s="19"/>
      <c r="T22" s="6"/>
      <c r="U22" s="6"/>
      <c r="V22" s="13"/>
    </row>
    <row r="23" spans="2:22" ht="21" customHeight="1">
      <c r="B23" s="1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0" t="s">
        <v>16</v>
      </c>
      <c r="P23" s="2"/>
      <c r="Q23" s="1"/>
      <c r="R23" s="20" t="s">
        <v>17</v>
      </c>
      <c r="S23" s="1"/>
      <c r="T23" s="1"/>
      <c r="U23" s="8"/>
      <c r="V23" s="13"/>
    </row>
    <row r="24" spans="2:22" ht="21" customHeight="1" thickBot="1">
      <c r="B24" s="14"/>
      <c r="C24" s="1" t="s">
        <v>18</v>
      </c>
      <c r="D24" s="21" t="s">
        <v>19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8"/>
      <c r="V24" s="13"/>
    </row>
    <row r="25" spans="2:22" ht="21" customHeight="1" thickBot="1">
      <c r="B25" s="14"/>
      <c r="C25" s="1"/>
      <c r="D25" s="22" t="s">
        <v>20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39"/>
      <c r="P25" s="23"/>
      <c r="Q25" s="11"/>
      <c r="R25" s="39"/>
      <c r="S25" s="23"/>
      <c r="T25" s="1"/>
      <c r="U25" s="8"/>
      <c r="V25" s="13"/>
    </row>
    <row r="26" spans="2:22" ht="21" customHeight="1">
      <c r="B26" s="1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1"/>
      <c r="P26" s="11"/>
      <c r="Q26" s="11"/>
      <c r="R26" s="11"/>
      <c r="S26" s="11"/>
      <c r="T26" s="1"/>
      <c r="U26" s="8"/>
      <c r="V26" s="13"/>
    </row>
    <row r="27" spans="2:22" ht="21" customHeight="1" thickBot="1">
      <c r="B27" s="14"/>
      <c r="C27" s="1" t="s">
        <v>21</v>
      </c>
      <c r="D27" s="21" t="s">
        <v>22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1"/>
      <c r="P27" s="11"/>
      <c r="Q27" s="11"/>
      <c r="R27" s="11"/>
      <c r="S27" s="11"/>
      <c r="T27" s="1"/>
      <c r="U27" s="8"/>
      <c r="V27" s="13"/>
    </row>
    <row r="28" spans="2:22" ht="21" customHeight="1" thickBot="1">
      <c r="B28" s="14"/>
      <c r="C28" s="1"/>
      <c r="D28" s="22" t="s">
        <v>23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39"/>
      <c r="P28" s="23"/>
      <c r="Q28" s="11"/>
      <c r="R28" s="39"/>
      <c r="S28" s="23"/>
      <c r="T28" s="1"/>
      <c r="U28" s="8"/>
      <c r="V28" s="13"/>
    </row>
    <row r="29" spans="2:22" ht="21" customHeight="1">
      <c r="B29" s="1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1"/>
      <c r="P29" s="11"/>
      <c r="Q29" s="11"/>
      <c r="R29" s="11"/>
      <c r="S29" s="11"/>
      <c r="T29" s="1"/>
      <c r="U29" s="8"/>
      <c r="V29" s="13"/>
    </row>
    <row r="30" spans="2:22" ht="21" customHeight="1">
      <c r="B30" s="14"/>
      <c r="C30" s="1" t="s">
        <v>74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8"/>
      <c r="V30" s="13"/>
    </row>
    <row r="31" spans="2:22" ht="21" customHeight="1"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8"/>
      <c r="V31" s="13"/>
    </row>
    <row r="32" spans="2:22" ht="21" customHeight="1">
      <c r="B32" s="14"/>
      <c r="C32" s="2" t="s">
        <v>24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  <c r="R32" s="2" t="s">
        <v>25</v>
      </c>
      <c r="S32" s="2"/>
      <c r="T32" s="2"/>
      <c r="U32" s="8"/>
      <c r="V32" s="13"/>
    </row>
    <row r="33" spans="2:22" ht="21" customHeight="1">
      <c r="B33" s="1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  <c r="R33" s="5"/>
      <c r="S33" s="5"/>
      <c r="T33" s="5"/>
      <c r="U33" s="8"/>
      <c r="V33" s="13"/>
    </row>
    <row r="34" spans="2:22" ht="21" customHeight="1">
      <c r="B34" s="14"/>
      <c r="C34" s="1"/>
      <c r="D34" s="1"/>
      <c r="E34" s="1"/>
      <c r="F34" s="1"/>
      <c r="G34" s="1"/>
      <c r="H34" s="1"/>
      <c r="I34" s="1"/>
      <c r="J34" s="2"/>
      <c r="K34" s="2" t="s">
        <v>26</v>
      </c>
      <c r="L34" s="1"/>
      <c r="M34" s="20" t="s">
        <v>27</v>
      </c>
      <c r="N34" s="1"/>
      <c r="O34" s="2" t="s">
        <v>28</v>
      </c>
      <c r="P34" s="2"/>
      <c r="Q34" s="1"/>
      <c r="R34" s="1"/>
      <c r="S34" s="1"/>
      <c r="T34" s="1"/>
      <c r="U34" s="8"/>
      <c r="V34" s="13"/>
    </row>
    <row r="35" spans="2:22" ht="21" customHeight="1">
      <c r="B35" s="14"/>
      <c r="C35" s="74" t="s">
        <v>29</v>
      </c>
      <c r="D35" s="74"/>
      <c r="E35" s="2"/>
      <c r="F35" s="2" t="s">
        <v>30</v>
      </c>
      <c r="G35" s="2"/>
      <c r="H35" s="2"/>
      <c r="I35" s="2"/>
      <c r="J35" s="1"/>
      <c r="K35" s="20" t="s">
        <v>31</v>
      </c>
      <c r="L35" s="2"/>
      <c r="M35" s="20" t="s">
        <v>79</v>
      </c>
      <c r="N35" s="1"/>
      <c r="O35" s="2" t="s">
        <v>32</v>
      </c>
      <c r="P35" s="2"/>
      <c r="Q35" s="1"/>
      <c r="R35" s="2" t="s">
        <v>33</v>
      </c>
      <c r="S35" s="2"/>
      <c r="T35" s="2"/>
      <c r="U35" s="8"/>
      <c r="V35" s="13"/>
    </row>
    <row r="36" spans="2:22" ht="21" customHeight="1">
      <c r="B36" s="14"/>
      <c r="C36" s="94" t="s">
        <v>34</v>
      </c>
      <c r="D36" s="94"/>
      <c r="E36" s="2"/>
      <c r="F36" s="2" t="s">
        <v>35</v>
      </c>
      <c r="G36" s="2"/>
      <c r="H36" s="2"/>
      <c r="I36" s="2"/>
      <c r="J36" s="2" t="s">
        <v>36</v>
      </c>
      <c r="K36" s="20" t="s">
        <v>37</v>
      </c>
      <c r="L36" s="2"/>
      <c r="M36" s="20" t="s">
        <v>38</v>
      </c>
      <c r="N36" s="1"/>
      <c r="O36" s="2" t="s">
        <v>39</v>
      </c>
      <c r="P36" s="2"/>
      <c r="Q36" s="1"/>
      <c r="R36" s="2" t="s">
        <v>40</v>
      </c>
      <c r="S36" s="2"/>
      <c r="T36" s="2"/>
      <c r="U36" s="8"/>
      <c r="V36" s="13"/>
    </row>
    <row r="37" spans="2:22" ht="21" customHeight="1">
      <c r="B37" s="14"/>
      <c r="C37" s="5"/>
      <c r="D37" s="5"/>
      <c r="E37" s="5"/>
      <c r="F37" s="5"/>
      <c r="G37" s="5"/>
      <c r="H37" s="5"/>
      <c r="I37" s="5"/>
      <c r="J37" s="1"/>
      <c r="K37" s="5"/>
      <c r="L37" s="1"/>
      <c r="M37" s="5"/>
      <c r="N37" s="1"/>
      <c r="O37" s="5"/>
      <c r="P37" s="5"/>
      <c r="Q37" s="1"/>
      <c r="R37" s="5"/>
      <c r="S37" s="5"/>
      <c r="T37" s="5"/>
      <c r="U37" s="8"/>
      <c r="V37" s="13"/>
    </row>
    <row r="38" spans="2:22" ht="21" customHeight="1">
      <c r="B38" s="14"/>
      <c r="C38" s="77"/>
      <c r="D38" s="77"/>
      <c r="E38" s="8"/>
      <c r="F38" s="76"/>
      <c r="G38" s="77"/>
      <c r="H38" s="77"/>
      <c r="I38" s="77"/>
      <c r="J38" s="1"/>
      <c r="K38" s="33"/>
      <c r="L38" s="1"/>
      <c r="M38" s="72"/>
      <c r="N38" s="1"/>
      <c r="O38" s="76"/>
      <c r="P38" s="77"/>
      <c r="Q38" s="1"/>
      <c r="R38" s="77"/>
      <c r="S38" s="77"/>
      <c r="T38" s="77"/>
      <c r="U38" s="8"/>
      <c r="V38" s="13"/>
    </row>
    <row r="39" spans="2:22" ht="21" customHeight="1">
      <c r="B39" s="14"/>
      <c r="C39" s="73"/>
      <c r="D39" s="73"/>
      <c r="E39" s="8"/>
      <c r="F39" s="73"/>
      <c r="G39" s="73"/>
      <c r="H39" s="73"/>
      <c r="I39" s="73"/>
      <c r="J39" s="1"/>
      <c r="K39" s="34"/>
      <c r="L39" s="1"/>
      <c r="M39" s="38"/>
      <c r="N39" s="1"/>
      <c r="O39" s="73"/>
      <c r="P39" s="73"/>
      <c r="Q39" s="1"/>
      <c r="R39" s="73"/>
      <c r="S39" s="73"/>
      <c r="T39" s="73"/>
      <c r="U39" s="8"/>
      <c r="V39" s="13"/>
    </row>
    <row r="40" spans="2:22" ht="21" customHeight="1">
      <c r="B40" s="14"/>
      <c r="C40" s="73"/>
      <c r="D40" s="73"/>
      <c r="E40" s="8"/>
      <c r="F40" s="87"/>
      <c r="G40" s="73"/>
      <c r="H40" s="73"/>
      <c r="I40" s="73"/>
      <c r="J40" s="1"/>
      <c r="K40" s="34"/>
      <c r="L40" s="1"/>
      <c r="M40" s="38"/>
      <c r="N40" s="1"/>
      <c r="O40" s="73"/>
      <c r="P40" s="73"/>
      <c r="Q40" s="1"/>
      <c r="R40" s="73"/>
      <c r="S40" s="73"/>
      <c r="T40" s="73"/>
      <c r="U40" s="8"/>
      <c r="V40" s="13"/>
    </row>
    <row r="41" spans="2:22" ht="21" customHeight="1">
      <c r="B41" s="14"/>
      <c r="C41" s="73"/>
      <c r="D41" s="73"/>
      <c r="E41" s="8"/>
      <c r="F41" s="73"/>
      <c r="G41" s="73"/>
      <c r="H41" s="73"/>
      <c r="I41" s="73"/>
      <c r="J41" s="1"/>
      <c r="K41" s="34"/>
      <c r="L41" s="1"/>
      <c r="M41" s="38"/>
      <c r="N41" s="1"/>
      <c r="O41" s="73"/>
      <c r="P41" s="73"/>
      <c r="Q41" s="1"/>
      <c r="R41" s="73"/>
      <c r="S41" s="73"/>
      <c r="T41" s="73"/>
      <c r="U41" s="8"/>
      <c r="V41" s="13"/>
    </row>
    <row r="42" spans="2:22" ht="21" customHeight="1">
      <c r="B42" s="14"/>
      <c r="C42" s="73"/>
      <c r="D42" s="73"/>
      <c r="E42" s="8"/>
      <c r="F42" s="73"/>
      <c r="G42" s="73"/>
      <c r="H42" s="73"/>
      <c r="I42" s="73"/>
      <c r="J42" s="1"/>
      <c r="K42" s="34"/>
      <c r="L42" s="1"/>
      <c r="M42" s="38"/>
      <c r="N42" s="1"/>
      <c r="O42" s="73"/>
      <c r="P42" s="73"/>
      <c r="Q42" s="1"/>
      <c r="R42" s="73"/>
      <c r="S42" s="73"/>
      <c r="T42" s="73"/>
      <c r="U42" s="8"/>
      <c r="V42" s="13"/>
    </row>
    <row r="43" spans="2:22" ht="21" customHeight="1">
      <c r="B43" s="14"/>
      <c r="C43" s="73"/>
      <c r="D43" s="73"/>
      <c r="E43" s="8"/>
      <c r="F43" s="73"/>
      <c r="G43" s="73"/>
      <c r="H43" s="73"/>
      <c r="I43" s="73"/>
      <c r="J43" s="1"/>
      <c r="K43" s="34"/>
      <c r="L43" s="1"/>
      <c r="M43" s="38"/>
      <c r="N43" s="1"/>
      <c r="O43" s="73"/>
      <c r="P43" s="73"/>
      <c r="Q43" s="1"/>
      <c r="R43" s="73"/>
      <c r="S43" s="73"/>
      <c r="T43" s="73"/>
      <c r="U43" s="8"/>
      <c r="V43" s="13"/>
    </row>
    <row r="44" spans="2:22" ht="21" customHeight="1">
      <c r="B44" s="14"/>
      <c r="C44" s="6"/>
      <c r="D44" s="6"/>
      <c r="E44" s="8"/>
      <c r="F44" s="6"/>
      <c r="G44" s="6"/>
      <c r="H44" s="6"/>
      <c r="I44" s="6"/>
      <c r="J44" s="8"/>
      <c r="K44" s="6"/>
      <c r="L44" s="8"/>
      <c r="M44" s="6"/>
      <c r="N44" s="8"/>
      <c r="O44" s="6"/>
      <c r="P44" s="6"/>
      <c r="Q44" s="8"/>
      <c r="R44" s="6"/>
      <c r="S44" s="6"/>
      <c r="T44" s="6"/>
      <c r="U44" s="8"/>
      <c r="V44" s="13"/>
    </row>
    <row r="45" spans="2:21" ht="21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2" ht="21" customHeight="1">
      <c r="B46" s="12"/>
      <c r="C46" s="6" t="s">
        <v>41</v>
      </c>
      <c r="D46" s="6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6"/>
      <c r="V46" s="13"/>
    </row>
    <row r="47" spans="2:22" ht="21" customHeight="1">
      <c r="B47" s="14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"/>
      <c r="V47" s="13"/>
    </row>
    <row r="48" spans="2:22" ht="21" customHeight="1">
      <c r="B48" s="14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"/>
      <c r="V48" s="13"/>
    </row>
    <row r="49" spans="2:22" ht="21" customHeight="1">
      <c r="B49" s="1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8"/>
      <c r="V49" s="13"/>
    </row>
    <row r="50" spans="2:21" ht="21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21" customHeight="1">
      <c r="B51" s="40" t="s">
        <v>75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2:21" ht="21" customHeight="1"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21" customHeight="1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2:21" ht="21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2:21" ht="21.75" customHeight="1">
      <c r="B55" s="1"/>
      <c r="C55" s="12"/>
      <c r="D55" s="6"/>
      <c r="E55" s="6"/>
      <c r="F55" s="3"/>
      <c r="G55" s="3"/>
      <c r="H55" s="25" t="s">
        <v>42</v>
      </c>
      <c r="I55" s="3"/>
      <c r="J55" s="3"/>
      <c r="K55" s="3"/>
      <c r="L55" s="3"/>
      <c r="M55" s="25" t="s">
        <v>43</v>
      </c>
      <c r="N55" s="3"/>
      <c r="O55" s="3"/>
      <c r="P55" s="3"/>
      <c r="Q55" s="13"/>
      <c r="R55" s="80" t="s">
        <v>44</v>
      </c>
      <c r="S55" s="81"/>
      <c r="T55" s="81"/>
      <c r="U55" s="82"/>
    </row>
    <row r="56" spans="2:20" ht="21.75" customHeight="1">
      <c r="B56" s="1"/>
      <c r="C56" s="12" t="s">
        <v>45</v>
      </c>
      <c r="D56" s="6"/>
      <c r="E56" s="6"/>
      <c r="F56" s="26"/>
      <c r="G56" s="26"/>
      <c r="H56" s="27" t="s">
        <v>46</v>
      </c>
      <c r="I56" s="28"/>
      <c r="J56" s="29">
        <f>'[1]Cash'!$H$70</f>
        <v>0</v>
      </c>
      <c r="K56" s="29"/>
      <c r="L56" s="6"/>
      <c r="M56" s="30"/>
      <c r="N56" s="5"/>
      <c r="O56" s="5"/>
      <c r="P56" s="5"/>
      <c r="R56" s="11"/>
      <c r="S56" s="11"/>
      <c r="T56" s="11"/>
    </row>
    <row r="57" spans="2:21" ht="21.75" customHeight="1">
      <c r="B57" s="1"/>
      <c r="C57" s="12" t="s">
        <v>31</v>
      </c>
      <c r="D57" s="6"/>
      <c r="E57" s="6"/>
      <c r="F57" s="6"/>
      <c r="G57" s="6"/>
      <c r="H57" s="43">
        <f aca="true" t="shared" si="0" ref="H57:J61">F$10</f>
        <v>0</v>
      </c>
      <c r="I57" s="19">
        <f t="shared" si="0"/>
        <v>0</v>
      </c>
      <c r="J57" s="19">
        <f t="shared" si="0"/>
        <v>0</v>
      </c>
      <c r="K57" s="68">
        <v>120000</v>
      </c>
      <c r="L57" s="35"/>
      <c r="M57" s="88"/>
      <c r="N57" s="89"/>
      <c r="O57" s="89"/>
      <c r="P57" s="90"/>
      <c r="Q57" s="64"/>
      <c r="R57" s="88"/>
      <c r="S57" s="89"/>
      <c r="T57" s="89"/>
      <c r="U57" s="90"/>
    </row>
    <row r="58" spans="2:21" ht="21.75" customHeight="1">
      <c r="B58" s="1"/>
      <c r="C58" s="14" t="s">
        <v>47</v>
      </c>
      <c r="D58" s="1"/>
      <c r="E58" s="1"/>
      <c r="F58" s="1"/>
      <c r="G58" s="8"/>
      <c r="H58" s="17">
        <f t="shared" si="0"/>
        <v>0</v>
      </c>
      <c r="I58" s="20">
        <f t="shared" si="0"/>
        <v>0</v>
      </c>
      <c r="J58" s="20">
        <f t="shared" si="0"/>
        <v>0</v>
      </c>
      <c r="K58" s="69" t="s">
        <v>48</v>
      </c>
      <c r="L58" s="32"/>
      <c r="M58" s="88"/>
      <c r="N58" s="89"/>
      <c r="O58" s="89"/>
      <c r="P58" s="90"/>
      <c r="Q58" s="64"/>
      <c r="R58" s="88"/>
      <c r="S58" s="89"/>
      <c r="T58" s="89"/>
      <c r="U58" s="90"/>
    </row>
    <row r="59" spans="2:21" ht="21.75" customHeight="1">
      <c r="B59" s="1"/>
      <c r="C59" s="14" t="s">
        <v>47</v>
      </c>
      <c r="D59" s="1"/>
      <c r="E59" s="1"/>
      <c r="F59" s="1"/>
      <c r="G59" s="8"/>
      <c r="H59" s="17">
        <f t="shared" si="0"/>
        <v>0</v>
      </c>
      <c r="I59" s="20">
        <f t="shared" si="0"/>
        <v>0</v>
      </c>
      <c r="J59" s="20">
        <f t="shared" si="0"/>
        <v>0</v>
      </c>
      <c r="K59" s="69" t="s">
        <v>48</v>
      </c>
      <c r="L59" s="32"/>
      <c r="M59" s="88"/>
      <c r="N59" s="89"/>
      <c r="O59" s="89"/>
      <c r="P59" s="90"/>
      <c r="Q59" s="64"/>
      <c r="R59" s="88"/>
      <c r="S59" s="89"/>
      <c r="T59" s="89"/>
      <c r="U59" s="90"/>
    </row>
    <row r="60" spans="2:21" ht="21.75" customHeight="1">
      <c r="B60" s="1"/>
      <c r="C60" s="14" t="s">
        <v>47</v>
      </c>
      <c r="D60" s="8"/>
      <c r="E60" s="8"/>
      <c r="F60" s="8"/>
      <c r="G60" s="8"/>
      <c r="H60" s="17">
        <f t="shared" si="0"/>
        <v>0</v>
      </c>
      <c r="I60" s="20">
        <f t="shared" si="0"/>
        <v>0</v>
      </c>
      <c r="J60" s="20">
        <f t="shared" si="0"/>
        <v>0</v>
      </c>
      <c r="K60" s="69" t="s">
        <v>48</v>
      </c>
      <c r="L60" s="32"/>
      <c r="M60" s="88"/>
      <c r="N60" s="89"/>
      <c r="O60" s="89"/>
      <c r="P60" s="90"/>
      <c r="Q60" s="64"/>
      <c r="R60" s="88"/>
      <c r="S60" s="89"/>
      <c r="T60" s="89"/>
      <c r="U60" s="90"/>
    </row>
    <row r="61" spans="2:21" ht="21.75" customHeight="1">
      <c r="B61" s="1"/>
      <c r="C61" s="12"/>
      <c r="D61" s="6"/>
      <c r="E61" s="6"/>
      <c r="F61" s="6"/>
      <c r="G61" s="6"/>
      <c r="H61" s="31">
        <f t="shared" si="0"/>
        <v>0</v>
      </c>
      <c r="I61" s="19">
        <f t="shared" si="0"/>
        <v>0</v>
      </c>
      <c r="J61" s="19">
        <f t="shared" si="0"/>
        <v>0</v>
      </c>
      <c r="K61" s="68"/>
      <c r="L61" s="35"/>
      <c r="M61" s="91"/>
      <c r="N61" s="92"/>
      <c r="O61" s="92"/>
      <c r="P61" s="93"/>
      <c r="Q61" s="13"/>
      <c r="R61" s="91"/>
      <c r="S61" s="92"/>
      <c r="T61" s="92"/>
      <c r="U61" s="93"/>
    </row>
    <row r="62" spans="2:20" ht="12.75">
      <c r="B62" s="1"/>
      <c r="C62" s="29" t="s">
        <v>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R62" s="11"/>
      <c r="S62" s="11"/>
      <c r="T62" s="11"/>
    </row>
    <row r="64" spans="2:20" ht="18"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</row>
    <row r="67" ht="15.75">
      <c r="U67" s="42" t="s">
        <v>53</v>
      </c>
    </row>
  </sheetData>
  <sheetProtection password="C8DD" sheet="1" objects="1"/>
  <mergeCells count="55">
    <mergeCell ref="C35:D35"/>
    <mergeCell ref="C36:D36"/>
    <mergeCell ref="M57:P57"/>
    <mergeCell ref="M58:P58"/>
    <mergeCell ref="M59:P59"/>
    <mergeCell ref="M60:P60"/>
    <mergeCell ref="C38:D38"/>
    <mergeCell ref="C39:D39"/>
    <mergeCell ref="F43:I43"/>
    <mergeCell ref="F39:I39"/>
    <mergeCell ref="R59:U59"/>
    <mergeCell ref="R60:U60"/>
    <mergeCell ref="R61:U61"/>
    <mergeCell ref="R41:T41"/>
    <mergeCell ref="R40:T40"/>
    <mergeCell ref="O40:P40"/>
    <mergeCell ref="M61:P61"/>
    <mergeCell ref="R57:U57"/>
    <mergeCell ref="R58:U58"/>
    <mergeCell ref="F40:I40"/>
    <mergeCell ref="C43:D43"/>
    <mergeCell ref="C42:D42"/>
    <mergeCell ref="C41:D41"/>
    <mergeCell ref="C40:D40"/>
    <mergeCell ref="C48:T48"/>
    <mergeCell ref="R43:T43"/>
    <mergeCell ref="R42:T42"/>
    <mergeCell ref="R39:T39"/>
    <mergeCell ref="R55:U55"/>
    <mergeCell ref="F41:I41"/>
    <mergeCell ref="E46:T46"/>
    <mergeCell ref="B64:T64"/>
    <mergeCell ref="O43:P43"/>
    <mergeCell ref="O42:P42"/>
    <mergeCell ref="O41:P41"/>
    <mergeCell ref="F42:I42"/>
    <mergeCell ref="C47:T47"/>
    <mergeCell ref="Q13:R13"/>
    <mergeCell ref="S13:T13"/>
    <mergeCell ref="M16:Q16"/>
    <mergeCell ref="F13:L13"/>
    <mergeCell ref="F16:L16"/>
    <mergeCell ref="F38:I38"/>
    <mergeCell ref="R16:T16"/>
    <mergeCell ref="R38:T38"/>
    <mergeCell ref="S2:T2"/>
    <mergeCell ref="S3:T3"/>
    <mergeCell ref="J1:N1"/>
    <mergeCell ref="J2:N2"/>
    <mergeCell ref="J3:N3"/>
    <mergeCell ref="O39:P39"/>
    <mergeCell ref="O38:P38"/>
    <mergeCell ref="I10:O10"/>
    <mergeCell ref="P10:T10"/>
    <mergeCell ref="M13:P13"/>
  </mergeCells>
  <printOptions/>
  <pageMargins left="0.7" right="0.7" top="0.51" bottom="0.52" header="0.3" footer="0.3"/>
  <pageSetup fitToHeight="1" fitToWidth="1" horizontalDpi="600" verticalDpi="600" orientation="portrait" scale="45" r:id="rId4"/>
  <headerFooter>
    <oddFooter>&amp;C&amp;"Arial,Bold"&amp;14--Return to OMES Financial Reporting Unit by September 9 --</oddFooter>
  </headerFooter>
  <colBreaks count="1" manualBreakCount="1">
    <brk id="21" max="66" man="1"/>
  </colBreaks>
  <ignoredErrors>
    <ignoredError sqref="C35 F35 K34 M34 O34 R35 C24 C27 C13 C10" numberStoredAsText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K1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3.8515625" style="44" bestFit="1" customWidth="1"/>
    <col min="2" max="2" width="51.7109375" style="45" bestFit="1" customWidth="1"/>
    <col min="3" max="3" width="8.421875" style="46" bestFit="1" customWidth="1"/>
    <col min="4" max="4" width="11.8515625" style="46" bestFit="1" customWidth="1"/>
    <col min="5" max="5" width="18.7109375" style="45" bestFit="1" customWidth="1"/>
    <col min="6" max="7" width="15.7109375" style="46" customWidth="1"/>
    <col min="8" max="8" width="4.00390625" style="47" bestFit="1" customWidth="1"/>
    <col min="9" max="9" width="7.28125" style="46" bestFit="1" customWidth="1"/>
    <col min="10" max="10" width="17.28125" style="46" bestFit="1" customWidth="1"/>
    <col min="11" max="11" width="76.00390625" style="44" customWidth="1"/>
    <col min="12" max="12" width="12.28125" style="44" bestFit="1" customWidth="1"/>
    <col min="13" max="16384" width="9.140625" style="44" customWidth="1"/>
  </cols>
  <sheetData>
    <row r="1" ht="15">
      <c r="K1" s="46" t="s">
        <v>54</v>
      </c>
    </row>
    <row r="2" ht="15">
      <c r="K2" s="46" t="s">
        <v>55</v>
      </c>
    </row>
    <row r="3" ht="15">
      <c r="K3" s="46"/>
    </row>
    <row r="4" spans="1:11" ht="15">
      <c r="A4" s="48" t="s">
        <v>56</v>
      </c>
      <c r="B4" s="49" t="s">
        <v>57</v>
      </c>
      <c r="C4" s="50"/>
      <c r="D4" s="50"/>
      <c r="E4" s="51"/>
      <c r="F4" s="50"/>
      <c r="G4" s="50"/>
      <c r="K4" s="46" t="str">
        <f>CONCATENATE("!Scenario=",B4)</f>
        <v>!Scenario=ModAccrual</v>
      </c>
    </row>
    <row r="5" spans="1:11" ht="15">
      <c r="A5" s="48" t="s">
        <v>58</v>
      </c>
      <c r="B5" s="49"/>
      <c r="C5" s="50"/>
      <c r="D5" s="50"/>
      <c r="E5" s="51"/>
      <c r="F5" s="50"/>
      <c r="G5" s="50"/>
      <c r="K5" s="46" t="str">
        <f>CONCATENATE("!Year=",B5)</f>
        <v>!Year=</v>
      </c>
    </row>
    <row r="6" spans="1:11" ht="15">
      <c r="A6" s="48" t="s">
        <v>59</v>
      </c>
      <c r="B6" s="49" t="s">
        <v>60</v>
      </c>
      <c r="C6" s="50"/>
      <c r="D6" s="50"/>
      <c r="E6" s="51"/>
      <c r="F6" s="50"/>
      <c r="G6" s="50"/>
      <c r="K6" s="46" t="str">
        <f>CONCATENATE("!Period=",B6)</f>
        <v>!Period=Jun</v>
      </c>
    </row>
    <row r="7" spans="1:11" s="53" customFormat="1" ht="15">
      <c r="A7" s="48"/>
      <c r="B7" s="52"/>
      <c r="C7" s="50"/>
      <c r="D7" s="50"/>
      <c r="E7" s="51"/>
      <c r="F7" s="50"/>
      <c r="G7" s="50"/>
      <c r="H7" s="47"/>
      <c r="I7" s="46"/>
      <c r="J7" s="46"/>
      <c r="K7" s="44"/>
    </row>
    <row r="8" spans="1:11" s="53" customFormat="1" ht="15">
      <c r="A8" s="48"/>
      <c r="B8" s="52"/>
      <c r="C8" s="50"/>
      <c r="D8" s="50"/>
      <c r="E8" s="51"/>
      <c r="F8" s="50"/>
      <c r="G8" s="50"/>
      <c r="H8" s="47"/>
      <c r="I8" s="46"/>
      <c r="J8" s="46"/>
      <c r="K8" s="46" t="str">
        <f>CONCATENATE("!JOURNAL=",B9,";B;",B12,";",B14,";&lt;Entity Curr Adjs&gt;;",B11,";",,";",B13,";")</f>
        <v>!JOURNAL=__F_1;B;A;W;&lt;Entity Curr Adjs&gt;;GAAP;;0;</v>
      </c>
    </row>
    <row r="9" spans="1:11" s="53" customFormat="1" ht="15">
      <c r="A9" s="48" t="s">
        <v>61</v>
      </c>
      <c r="B9" s="49" t="str">
        <f>CONCATENATE(Sheet1!$F$10,"_",Sheet1!$G$10,"_F_1")</f>
        <v>__F_1</v>
      </c>
      <c r="C9" s="54" t="s">
        <v>62</v>
      </c>
      <c r="D9" s="54" t="s">
        <v>38</v>
      </c>
      <c r="E9" s="54" t="s">
        <v>63</v>
      </c>
      <c r="F9" s="54" t="s">
        <v>64</v>
      </c>
      <c r="G9" s="54" t="s">
        <v>65</v>
      </c>
      <c r="H9" s="55"/>
      <c r="J9" s="48" t="s">
        <v>66</v>
      </c>
      <c r="K9" s="46" t="str">
        <f>CONCATENATE("!DESC=",B10)</f>
        <v>!DESC=To Record Due From Other Funds</v>
      </c>
    </row>
    <row r="10" spans="1:11" s="53" customFormat="1" ht="15">
      <c r="A10" s="48" t="s">
        <v>67</v>
      </c>
      <c r="B10" s="56" t="str">
        <f>Sheet1!C62</f>
        <v>To Record Due From Other Funds</v>
      </c>
      <c r="C10" s="57">
        <f>Sheet1!K57</f>
        <v>120000</v>
      </c>
      <c r="D10" s="59">
        <f>Sheet1!$G$10</f>
        <v>0</v>
      </c>
      <c r="E10" s="58" t="str">
        <f>IF($B$4="ModAccrual","Modaccrual_Adj","Accrual_Adj")</f>
        <v>Modaccrual_Adj</v>
      </c>
      <c r="F10" s="63">
        <f>ROUND(Sheet1!M57,-3)</f>
        <v>0</v>
      </c>
      <c r="G10" s="63">
        <f>ROUND(Sheet1!R57,-3)</f>
        <v>0</v>
      </c>
      <c r="H10" s="44" t="str">
        <f>IF(F10&gt;0,"D","C")</f>
        <v>C</v>
      </c>
      <c r="I10" s="60">
        <f>IF(F10&gt;0,F10,G10)</f>
        <v>0</v>
      </c>
      <c r="J10" s="58"/>
      <c r="K10" s="46" t="str">
        <f>CONCATENATE(C10,";[ICP None];",D10,";",E10,";",H10,";",ABS(I10),";",J10)</f>
        <v>120000;[ICP None];0;Modaccrual_Adj;C;0;</v>
      </c>
    </row>
    <row r="11" spans="1:11" s="53" customFormat="1" ht="15">
      <c r="A11" s="48" t="s">
        <v>68</v>
      </c>
      <c r="B11" s="49" t="s">
        <v>69</v>
      </c>
      <c r="C11" s="57" t="str">
        <f>Sheet1!K58</f>
        <v>4__0005</v>
      </c>
      <c r="D11" s="59">
        <f>Sheet1!$G$10</f>
        <v>0</v>
      </c>
      <c r="E11" s="58" t="str">
        <f>IF($B$4="ModAccrual","Modaccrual_Adj","Accrual_Adj")</f>
        <v>Modaccrual_Adj</v>
      </c>
      <c r="F11" s="63">
        <f>ROUND(Sheet1!M58,-3)</f>
        <v>0</v>
      </c>
      <c r="G11" s="63">
        <f>ROUND(Sheet1!R58,-3)</f>
        <v>0</v>
      </c>
      <c r="H11" s="44" t="str">
        <f>IF(F11&gt;0,"D","C")</f>
        <v>C</v>
      </c>
      <c r="I11" s="60">
        <f>IF(F11&gt;0,F11,G11)</f>
        <v>0</v>
      </c>
      <c r="J11" s="58"/>
      <c r="K11" s="46" t="str">
        <f>CONCATENATE(C11,";[ICP None];",D11,";",E11,";",H11,";",ABS(I11),";",J11)</f>
        <v>4__0005;[ICP None];0;Modaccrual_Adj;C;0;</v>
      </c>
    </row>
    <row r="12" spans="1:11" s="53" customFormat="1" ht="15">
      <c r="A12" s="48" t="s">
        <v>70</v>
      </c>
      <c r="B12" s="49" t="s">
        <v>77</v>
      </c>
      <c r="C12" s="57" t="str">
        <f>Sheet1!K59</f>
        <v>4__0005</v>
      </c>
      <c r="D12" s="59">
        <f>Sheet1!$G$10</f>
        <v>0</v>
      </c>
      <c r="E12" s="58" t="str">
        <f>IF($B$4="ModAccrual","Modaccrual_Adj","Accrual_Adj")</f>
        <v>Modaccrual_Adj</v>
      </c>
      <c r="F12" s="63">
        <f>ROUND(Sheet1!M59,-3)</f>
        <v>0</v>
      </c>
      <c r="G12" s="63">
        <f>ROUND(Sheet1!R59,-3)</f>
        <v>0</v>
      </c>
      <c r="H12" s="44" t="str">
        <f>IF(F12&gt;0,"D","C")</f>
        <v>C</v>
      </c>
      <c r="I12" s="60">
        <f>IF(F12&gt;0,F12,G12)</f>
        <v>0</v>
      </c>
      <c r="J12" s="58"/>
      <c r="K12" s="46" t="str">
        <f>CONCATENATE(C12,";[ICP None];",D12,";",E12,";",H12,";",ABS(I12),";",J12)</f>
        <v>4__0005;[ICP None];0;Modaccrual_Adj;C;0;</v>
      </c>
    </row>
    <row r="13" spans="1:11" s="53" customFormat="1" ht="15">
      <c r="A13" s="48" t="s">
        <v>71</v>
      </c>
      <c r="B13" s="62">
        <f>IF(LEN(Sheet1!$F$10)=4,CONCATENATE("0",Sheet1!$F$10),Sheet1!$F$10)</f>
        <v>0</v>
      </c>
      <c r="C13" s="57" t="str">
        <f>Sheet1!K60</f>
        <v>4__0005</v>
      </c>
      <c r="D13" s="59">
        <f>Sheet1!$G$10</f>
        <v>0</v>
      </c>
      <c r="E13" s="58" t="str">
        <f>IF($B$4="ModAccrual","Modaccrual_Adj","Accrual_Adj")</f>
        <v>Modaccrual_Adj</v>
      </c>
      <c r="F13" s="63">
        <f>ROUND(Sheet1!M60,-3)</f>
        <v>0</v>
      </c>
      <c r="G13" s="63">
        <f>ROUND(Sheet1!R60,-3)</f>
        <v>0</v>
      </c>
      <c r="H13" s="44" t="str">
        <f>IF(F13&gt;0,"D","C")</f>
        <v>C</v>
      </c>
      <c r="I13" s="60">
        <f>IF(F13&gt;0,F13,G13)</f>
        <v>0</v>
      </c>
      <c r="J13" s="58"/>
      <c r="K13" s="46" t="str">
        <f>CONCATENATE(C13,";[ICP None];",D13,";",E13,";",H13,";",ABS(I13),";",J13)</f>
        <v>4__0005;[ICP None];0;Modaccrual_Adj;C;0;</v>
      </c>
    </row>
    <row r="14" spans="1:11" s="53" customFormat="1" ht="15">
      <c r="A14" s="48" t="s">
        <v>72</v>
      </c>
      <c r="B14" s="49" t="s">
        <v>78</v>
      </c>
      <c r="C14" s="46"/>
      <c r="D14" s="46"/>
      <c r="E14" s="45"/>
      <c r="F14" s="46"/>
      <c r="G14" s="46"/>
      <c r="H14" s="47"/>
      <c r="I14" s="46"/>
      <c r="J14" s="58"/>
      <c r="K14" s="46"/>
    </row>
    <row r="15" spans="2:11" ht="15">
      <c r="B15" s="61"/>
      <c r="J15" s="44"/>
      <c r="K15" s="46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F-1: Due from Other Funds</dc:title>
  <dc:subject>Generally Accepted Accounting Principles (GAAP) Form F-1 used by State of Oklahoma agencies for financial reporting of due from other funds data.</dc:subject>
  <dc:creator>Office of Management and Enterprise Services</dc:creator>
  <cp:keywords>Generally Accepted Accounting Principles, gaap,omes,form, financial reporting, state of oklahoma, Oklahoma, f, OSF Form F-1, F-1, other funds</cp:keywords>
  <dc:description>OMES Form F-1: Due from Other Funds</dc:description>
  <cp:lastModifiedBy>Roy Garcia</cp:lastModifiedBy>
  <cp:lastPrinted>2015-08-03T15:11:32Z</cp:lastPrinted>
  <dcterms:created xsi:type="dcterms:W3CDTF">2010-03-29T20:02:19Z</dcterms:created>
  <dcterms:modified xsi:type="dcterms:W3CDTF">2022-06-13T22:00:16Z</dcterms:modified>
  <cp:category>Form, Forms, GAAP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